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LWM\Projects\60PO8007008\Technical\Permitting\H1 Assessment 2017\Final January 2018\Data used in assessment\"/>
    </mc:Choice>
  </mc:AlternateContent>
  <bookViews>
    <workbookView xWindow="270" yWindow="735" windowWidth="9705" windowHeight="9255" activeTab="3"/>
  </bookViews>
  <sheets>
    <sheet name="SOLID" sheetId="1" r:id="rId1"/>
    <sheet name="SOLID-Cen2_1" sheetId="2" r:id="rId2"/>
    <sheet name="without &lt; signs" sheetId="3" r:id="rId3"/>
    <sheet name="Bioav as ug" sheetId="9" r:id="rId4"/>
  </sheets>
  <externalReferences>
    <externalReference r:id="rId5"/>
  </externalReferences>
  <calcPr calcId="171027"/>
</workbook>
</file>

<file path=xl/calcChain.xml><?xml version="1.0" encoding="utf-8"?>
<calcChain xmlns="http://schemas.openxmlformats.org/spreadsheetml/2006/main">
  <c r="AF9" i="9" l="1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AG28" i="3" l="1"/>
  <c r="AG42" i="3"/>
  <c r="AG38" i="3"/>
  <c r="AG35" i="3"/>
  <c r="AG34" i="3"/>
  <c r="AG30" i="3"/>
  <c r="AG26" i="3"/>
  <c r="AH27" i="2"/>
  <c r="AH28" i="2"/>
  <c r="AH29" i="2"/>
  <c r="AH30" i="2"/>
  <c r="AH33" i="2"/>
  <c r="AH34" i="2"/>
  <c r="AH35" i="2"/>
  <c r="AH36" i="2"/>
  <c r="AH37" i="2"/>
  <c r="AH38" i="2"/>
  <c r="AH39" i="2"/>
  <c r="AH40" i="2"/>
  <c r="AH41" i="2"/>
  <c r="AH42" i="2"/>
  <c r="AH43" i="2"/>
  <c r="AH20" i="2"/>
  <c r="AH22" i="2"/>
  <c r="AH23" i="2"/>
  <c r="AH24" i="2"/>
  <c r="AH26" i="2"/>
  <c r="AJ20" i="3"/>
  <c r="AJ36" i="3" l="1"/>
  <c r="AL22" i="3" l="1"/>
  <c r="AL23" i="3"/>
  <c r="AL24" i="3"/>
  <c r="AL26" i="3"/>
  <c r="AL27" i="3"/>
  <c r="AL28" i="3"/>
  <c r="AL29" i="3"/>
  <c r="AL30" i="3"/>
  <c r="AL33" i="3"/>
  <c r="AL34" i="3"/>
  <c r="AL35" i="3"/>
  <c r="AL36" i="3"/>
  <c r="AL37" i="3"/>
  <c r="AL38" i="3"/>
  <c r="AL39" i="3"/>
  <c r="AL40" i="3"/>
  <c r="AL41" i="3"/>
  <c r="AL42" i="3"/>
  <c r="AL43" i="3"/>
  <c r="AL20" i="3"/>
  <c r="AK22" i="3"/>
  <c r="AK23" i="3"/>
  <c r="AK24" i="3"/>
  <c r="AK26" i="3"/>
  <c r="AK27" i="3"/>
  <c r="AK28" i="3"/>
  <c r="AK29" i="3"/>
  <c r="AK30" i="3"/>
  <c r="AK33" i="3"/>
  <c r="AK34" i="3"/>
  <c r="AK35" i="3"/>
  <c r="AK36" i="3"/>
  <c r="AK37" i="3"/>
  <c r="AK38" i="3"/>
  <c r="AK39" i="3"/>
  <c r="AK40" i="3"/>
  <c r="AK41" i="3"/>
  <c r="AK42" i="3"/>
  <c r="AK43" i="3"/>
  <c r="AK20" i="3"/>
  <c r="AJ22" i="3"/>
  <c r="AJ23" i="3"/>
  <c r="AJ24" i="3"/>
  <c r="AJ26" i="3"/>
  <c r="AJ27" i="3"/>
  <c r="AJ28" i="3"/>
  <c r="AJ29" i="3"/>
  <c r="AJ30" i="3"/>
  <c r="AJ33" i="3"/>
  <c r="AJ34" i="3"/>
  <c r="AJ35" i="3"/>
  <c r="AJ37" i="3"/>
  <c r="AJ38" i="3"/>
  <c r="AJ39" i="3"/>
  <c r="AJ40" i="3"/>
  <c r="AJ41" i="3"/>
  <c r="AJ42" i="3"/>
  <c r="AJ43" i="3"/>
  <c r="AH22" i="3"/>
  <c r="AH23" i="3"/>
  <c r="AH24" i="3"/>
  <c r="AH26" i="3"/>
  <c r="AH27" i="3"/>
  <c r="AH28" i="3"/>
  <c r="AH29" i="3"/>
  <c r="AH30" i="3"/>
  <c r="AH33" i="3"/>
  <c r="AH34" i="3"/>
  <c r="AH35" i="3"/>
  <c r="AH36" i="3"/>
  <c r="AH37" i="3"/>
  <c r="AH38" i="3"/>
  <c r="AH39" i="3"/>
  <c r="AH40" i="3"/>
  <c r="AH41" i="3"/>
  <c r="AH42" i="3"/>
  <c r="AH43" i="3"/>
  <c r="AH20" i="3"/>
  <c r="AC31" i="3"/>
  <c r="Y31" i="3"/>
  <c r="U31" i="3"/>
  <c r="T31" i="3"/>
  <c r="R31" i="3"/>
  <c r="Q31" i="3"/>
  <c r="P31" i="3"/>
  <c r="O31" i="3"/>
  <c r="M31" i="3"/>
  <c r="L31" i="3"/>
  <c r="I31" i="3"/>
  <c r="F31" i="3"/>
  <c r="AJ31" i="3" l="1"/>
  <c r="AK31" i="3"/>
  <c r="AH31" i="3"/>
  <c r="AG31" i="3"/>
  <c r="AL31" i="3"/>
  <c r="F31" i="2"/>
  <c r="I31" i="2"/>
  <c r="L31" i="2"/>
  <c r="M31" i="2"/>
  <c r="O31" i="2"/>
  <c r="P31" i="2"/>
  <c r="Q31" i="2"/>
  <c r="R31" i="2"/>
  <c r="T31" i="2"/>
  <c r="U31" i="2"/>
  <c r="Y31" i="2"/>
  <c r="AC31" i="2"/>
  <c r="AH31" i="2" l="1"/>
</calcChain>
</file>

<file path=xl/sharedStrings.xml><?xml version="1.0" encoding="utf-8"?>
<sst xmlns="http://schemas.openxmlformats.org/spreadsheetml/2006/main" count="2557" uniqueCount="181">
  <si>
    <t/>
  </si>
  <si>
    <t>13732511</t>
  </si>
  <si>
    <t>13732514</t>
  </si>
  <si>
    <t>13732529</t>
  </si>
  <si>
    <t>13732517</t>
  </si>
  <si>
    <t>13732515</t>
  </si>
  <si>
    <t>13732510</t>
  </si>
  <si>
    <t>13732528</t>
  </si>
  <si>
    <t>13732521</t>
  </si>
  <si>
    <t>13732538</t>
  </si>
  <si>
    <t>13732513</t>
  </si>
  <si>
    <t>13732531</t>
  </si>
  <si>
    <t>13732540</t>
  </si>
  <si>
    <t>13732534</t>
  </si>
  <si>
    <t>13732535</t>
  </si>
  <si>
    <t>13732530</t>
  </si>
  <si>
    <t>13732532</t>
  </si>
  <si>
    <t>13732533</t>
  </si>
  <si>
    <t>13732537</t>
  </si>
  <si>
    <t>13784909</t>
  </si>
  <si>
    <t>13732519</t>
  </si>
  <si>
    <t>13732536</t>
  </si>
  <si>
    <t>13732524</t>
  </si>
  <si>
    <t>13732512</t>
  </si>
  <si>
    <t>13732518</t>
  </si>
  <si>
    <t>13732508</t>
  </si>
  <si>
    <t>13732503</t>
  </si>
  <si>
    <t>13732502</t>
  </si>
  <si>
    <t>13732526</t>
  </si>
  <si>
    <t>13732516</t>
  </si>
  <si>
    <t>13732523</t>
  </si>
  <si>
    <t>Order details</t>
  </si>
  <si>
    <t>SDG ID.</t>
  </si>
  <si>
    <t>160708-20</t>
  </si>
  <si>
    <t>Status</t>
  </si>
  <si>
    <t>Authorised</t>
  </si>
  <si>
    <t>Project Site</t>
  </si>
  <si>
    <t>Project</t>
  </si>
  <si>
    <t>60P08047</t>
  </si>
  <si>
    <t>Contact</t>
  </si>
  <si>
    <t>Karen Young</t>
  </si>
  <si>
    <t>Sampling details</t>
  </si>
  <si>
    <t>Sample Description</t>
  </si>
  <si>
    <t>H1S1</t>
  </si>
  <si>
    <t>H1S10</t>
  </si>
  <si>
    <t>H1S11</t>
  </si>
  <si>
    <t>H1S12</t>
  </si>
  <si>
    <t>H1S13</t>
  </si>
  <si>
    <t>H1S14</t>
  </si>
  <si>
    <t>H1S15</t>
  </si>
  <si>
    <t>H1S16</t>
  </si>
  <si>
    <t>H1S17</t>
  </si>
  <si>
    <t>H1S18</t>
  </si>
  <si>
    <t>H1S19</t>
  </si>
  <si>
    <t>H1S2</t>
  </si>
  <si>
    <t>H1S20</t>
  </si>
  <si>
    <t>H1S21</t>
  </si>
  <si>
    <t>H1S22</t>
  </si>
  <si>
    <t>H1S23</t>
  </si>
  <si>
    <t>H1S24</t>
  </si>
  <si>
    <t>H1S25</t>
  </si>
  <si>
    <t>H1S26</t>
  </si>
  <si>
    <t>H1S27</t>
  </si>
  <si>
    <t>H1S28</t>
  </si>
  <si>
    <t>H1S29</t>
  </si>
  <si>
    <t>H1S3</t>
  </si>
  <si>
    <t>H1S30</t>
  </si>
  <si>
    <t>H1S4</t>
  </si>
  <si>
    <t>H1S5</t>
  </si>
  <si>
    <t>H1S6</t>
  </si>
  <si>
    <t>H1S7</t>
  </si>
  <si>
    <t>H1S8</t>
  </si>
  <si>
    <t>H1S9</t>
  </si>
  <si>
    <t>Sample Depth</t>
  </si>
  <si>
    <t>0.00-0.20</t>
  </si>
  <si>
    <t>Sample Type</t>
  </si>
  <si>
    <t>SOLID</t>
  </si>
  <si>
    <t>AGS Sample Type</t>
  </si>
  <si>
    <t>AGS Sample Reference</t>
  </si>
  <si>
    <t>Date Sampled</t>
  </si>
  <si>
    <t>06/07/2016</t>
  </si>
  <si>
    <t>07/07/2016</t>
  </si>
  <si>
    <t>Received On</t>
  </si>
  <si>
    <t>08/07/2016</t>
  </si>
  <si>
    <t>15/07/2016</t>
  </si>
  <si>
    <t>Date Complete</t>
  </si>
  <si>
    <t>27/07/2016</t>
  </si>
  <si>
    <t>26/07/2016</t>
  </si>
  <si>
    <t>22/07/2016</t>
  </si>
  <si>
    <t>25/07/2016</t>
  </si>
  <si>
    <t>Laboratory data</t>
  </si>
  <si>
    <t>Colour</t>
  </si>
  <si>
    <t>-</t>
  </si>
  <si>
    <t>Light Brown</t>
  </si>
  <si>
    <t>Dark Brown</t>
  </si>
  <si>
    <t>Description</t>
  </si>
  <si>
    <t>Sandy Loam</t>
  </si>
  <si>
    <t>Loamy Sand</t>
  </si>
  <si>
    <t>Sandy Clay</t>
  </si>
  <si>
    <t>Sandy Clay Loam</t>
  </si>
  <si>
    <t>Grain Size</t>
  </si>
  <si>
    <t>0.063 - 2.00 mm</t>
  </si>
  <si>
    <t>Inclusion 1)</t>
  </si>
  <si>
    <t>Vegetation</t>
  </si>
  <si>
    <t>Stones</t>
  </si>
  <si>
    <t>Inclusion 2)</t>
  </si>
  <si>
    <t>Moisture Content Ratio (% of as received sample)</t>
  </si>
  <si>
    <t>%</t>
  </si>
  <si>
    <t>Metals - (Solids)</t>
  </si>
  <si>
    <t>Lead</t>
  </si>
  <si>
    <t>mg/kg</t>
  </si>
  <si>
    <t>Polyaromatic Hydrocarbons (PAHs)</t>
  </si>
  <si>
    <t>Acenaphthene</t>
  </si>
  <si>
    <t>µg/kg</t>
  </si>
  <si>
    <t>Acenaphthene-d10 % recovery**</t>
  </si>
  <si>
    <t>Acenaphthylene</t>
  </si>
  <si>
    <t>&lt;12</t>
  </si>
  <si>
    <t>Anthracene</t>
  </si>
  <si>
    <t>Benz(a)anthracene</t>
  </si>
  <si>
    <t>Benzo(a)pyrene</t>
  </si>
  <si>
    <t>Benzo(b)fluoranthene</t>
  </si>
  <si>
    <t>Benzo(g,h,i)perylene</t>
  </si>
  <si>
    <t>Benzo(k)fluoranthene</t>
  </si>
  <si>
    <t>Chrysene</t>
  </si>
  <si>
    <t>Chrysene-d12 % recovery**</t>
  </si>
  <si>
    <t>Dibenzo(a,h)anthracene</t>
  </si>
  <si>
    <t>Fluoranthene</t>
  </si>
  <si>
    <t>Fluorene</t>
  </si>
  <si>
    <t>Indeno(1,2,3-cd)pyrene</t>
  </si>
  <si>
    <t>Naphthalene</t>
  </si>
  <si>
    <t>Naphthalene-d8 % recovery**</t>
  </si>
  <si>
    <t>PAH, Total Detected USEPA 16</t>
  </si>
  <si>
    <t>Perylene-d12 % recovery**</t>
  </si>
  <si>
    <t>Phenanthrene</t>
  </si>
  <si>
    <t>Phenanthrene-d10 % recovery**</t>
  </si>
  <si>
    <t>Pyrene</t>
  </si>
  <si>
    <t>Carbon</t>
  </si>
  <si>
    <t>CEN 2:1 - Carbon, Organic (diss.filt)</t>
  </si>
  <si>
    <t>mg/l</t>
  </si>
  <si>
    <t>Waste Acceptance Criteria (WAC)</t>
  </si>
  <si>
    <t>CEN 2:1 - Conductivity @ 20 deg.C</t>
  </si>
  <si>
    <t>µS/cm</t>
  </si>
  <si>
    <t>CEN 2:1 - pH</t>
  </si>
  <si>
    <t>pH Units</t>
  </si>
  <si>
    <t>CEN 2:1 - Temperature</t>
  </si>
  <si>
    <t>°C</t>
  </si>
  <si>
    <t>Inorganics</t>
  </si>
  <si>
    <t>CEN 2:1 - Ammoniacal Nitrogen as N</t>
  </si>
  <si>
    <t>&lt;0.2</t>
  </si>
  <si>
    <t>CEN 2:1 - Conductivity @ 20 deg.C (diss.filt)</t>
  </si>
  <si>
    <t>CEN 2:1 - Nitrate as NO3</t>
  </si>
  <si>
    <t>&lt;0.3</t>
  </si>
  <si>
    <t>CEN 2:1 - pH (diss.filt)</t>
  </si>
  <si>
    <t>CEN 2:1 - Phosphate (ortho) as PO4</t>
  </si>
  <si>
    <t>&lt;0.05</t>
  </si>
  <si>
    <t>Filtered (Dissolved) Metals</t>
  </si>
  <si>
    <t>CEN 2:1 - Boron (diss.filt)</t>
  </si>
  <si>
    <t>CEN 2:1 - Cadmium (diss.filt)</t>
  </si>
  <si>
    <t>&lt;0.0001</t>
  </si>
  <si>
    <t>CEN 2:1 - Calcium (diss.filt)</t>
  </si>
  <si>
    <t>&lt;0.012</t>
  </si>
  <si>
    <t>CEN 2:1 - Chromium (diss.filt)</t>
  </si>
  <si>
    <t>CEN 2:1 - Copper (diss.filt)</t>
  </si>
  <si>
    <t>CEN 2:1 - Iron (diss.filt)</t>
  </si>
  <si>
    <t>&lt;0.019</t>
  </si>
  <si>
    <t>CEN 2:1 - Lead (diss.filt)</t>
  </si>
  <si>
    <t>CEN 2:1 - Manganese (diss.filt)</t>
  </si>
  <si>
    <t>CEN 2:1 - Nickel (diss.filt)</t>
  </si>
  <si>
    <t>CEN 2:1 - Potassium (diss.filt)</t>
  </si>
  <si>
    <t>&lt;1</t>
  </si>
  <si>
    <t>CEN 2:1 - Zinc (diss.filt)</t>
  </si>
  <si>
    <t>CEN 2:1 - Phosphate (ortho) as P</t>
  </si>
  <si>
    <t>&lt;0.0163</t>
  </si>
  <si>
    <t>No of samples</t>
  </si>
  <si>
    <t>No below detection limit</t>
  </si>
  <si>
    <t>Mean</t>
  </si>
  <si>
    <t>Median</t>
  </si>
  <si>
    <t>Maximum</t>
  </si>
  <si>
    <t>ug</t>
  </si>
  <si>
    <t>Bioavailable lead</t>
  </si>
  <si>
    <t>DOC to use in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</si>
</sst>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26" x14ac:knownFonts="1"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B4B4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21" fillId="0" borderId="0" xfId="0" applyFont="1"/>
    <xf numFmtId="0" fontId="23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2" fontId="0" fillId="0" borderId="0" xfId="0" applyNumberFormat="1"/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22" fillId="0" borderId="0" xfId="0" applyFont="1"/>
    <xf numFmtId="1" fontId="20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right"/>
    </xf>
    <xf numFmtId="0" fontId="25" fillId="0" borderId="0" xfId="0" applyNumberFormat="1" applyFont="1" applyAlignment="1"/>
    <xf numFmtId="1" fontId="22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5" fillId="34" borderId="0" xfId="0" applyNumberFormat="1" applyFont="1" applyFill="1" applyAlignment="1">
      <alignment horizontal="right"/>
    </xf>
    <xf numFmtId="166" fontId="0" fillId="0" borderId="0" xfId="0" applyNumberForma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8" fillId="0" borderId="0" xfId="0" applyNumberFormat="1" applyFont="1" applyAlignment="1"/>
    <xf numFmtId="0" fontId="0" fillId="0" borderId="0" xfId="0" applyNumberFormat="1" applyFont="1" applyFill="1" applyBorder="1" applyAlignment="1" applyProtection="1"/>
    <xf numFmtId="0" fontId="19" fillId="33" borderId="0" xfId="0" applyNumberFormat="1" applyFont="1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rston/Documents/Temp/PEIR/Permitting%20Aug%2016/Jar%20tests/Iron%20carry%20over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H53">
            <v>1</v>
          </cell>
          <cell r="I53">
            <v>10</v>
          </cell>
        </row>
        <row r="54">
          <cell r="H54">
            <v>2</v>
          </cell>
          <cell r="I54">
            <v>10</v>
          </cell>
        </row>
        <row r="55">
          <cell r="H55">
            <v>3</v>
          </cell>
          <cell r="I55">
            <v>10</v>
          </cell>
        </row>
        <row r="56">
          <cell r="H56">
            <v>4</v>
          </cell>
          <cell r="I56">
            <v>10</v>
          </cell>
        </row>
        <row r="57">
          <cell r="H57">
            <v>5</v>
          </cell>
          <cell r="I57">
            <v>10</v>
          </cell>
        </row>
        <row r="58">
          <cell r="H58">
            <v>6</v>
          </cell>
          <cell r="I58">
            <v>10</v>
          </cell>
        </row>
        <row r="59">
          <cell r="H59">
            <v>7</v>
          </cell>
          <cell r="I59">
            <v>20</v>
          </cell>
        </row>
        <row r="60">
          <cell r="H60">
            <v>8</v>
          </cell>
          <cell r="I60">
            <v>20</v>
          </cell>
        </row>
        <row r="61">
          <cell r="H61">
            <v>9</v>
          </cell>
          <cell r="I61">
            <v>30</v>
          </cell>
        </row>
        <row r="62">
          <cell r="H62">
            <v>10</v>
          </cell>
          <cell r="I62">
            <v>30</v>
          </cell>
        </row>
        <row r="63">
          <cell r="H63">
            <v>11</v>
          </cell>
          <cell r="I63">
            <v>30</v>
          </cell>
        </row>
        <row r="64">
          <cell r="H64">
            <v>12</v>
          </cell>
          <cell r="I64">
            <v>40</v>
          </cell>
        </row>
        <row r="65">
          <cell r="H65">
            <v>13</v>
          </cell>
          <cell r="I65">
            <v>50</v>
          </cell>
        </row>
        <row r="66">
          <cell r="H66">
            <v>14</v>
          </cell>
          <cell r="I66">
            <v>90</v>
          </cell>
        </row>
        <row r="67">
          <cell r="H67">
            <v>15</v>
          </cell>
          <cell r="I67">
            <v>2000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>
      <pane xSplit="2" ySplit="18" topLeftCell="C31" activePane="bottomRight" state="frozen"/>
      <selection pane="topRight" activeCell="C1" sqref="C1"/>
      <selection pane="bottomLeft" activeCell="A19" sqref="A19"/>
      <selection pane="bottomRight" activeCell="H46" sqref="H46"/>
    </sheetView>
  </sheetViews>
  <sheetFormatPr defaultColWidth="11.875" defaultRowHeight="15" customHeight="1" x14ac:dyDescent="0.2"/>
  <cols>
    <col min="1" max="1" width="35.625" style="2" customWidth="1"/>
    <col min="2" max="8" width="9.25" style="2" customWidth="1"/>
    <col min="9" max="16384" width="11.875" style="1"/>
  </cols>
  <sheetData>
    <row r="1" spans="1:32" ht="15" customHeight="1" x14ac:dyDescent="0.2">
      <c r="A1" s="31" t="s">
        <v>0</v>
      </c>
      <c r="B1" s="31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</row>
    <row r="2" spans="1:32" ht="15" customHeight="1" x14ac:dyDescent="0.2">
      <c r="A2" s="32" t="s">
        <v>31</v>
      </c>
      <c r="B2" s="32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15" customHeight="1" x14ac:dyDescent="0.2">
      <c r="A3" s="30" t="s">
        <v>32</v>
      </c>
      <c r="B3" s="30"/>
      <c r="C3" s="3" t="s">
        <v>33</v>
      </c>
      <c r="D3" s="3" t="s">
        <v>33</v>
      </c>
      <c r="E3" s="3" t="s">
        <v>33</v>
      </c>
      <c r="F3" s="3" t="s">
        <v>33</v>
      </c>
      <c r="G3" s="3" t="s">
        <v>33</v>
      </c>
      <c r="H3" s="3" t="s">
        <v>33</v>
      </c>
      <c r="I3" s="3" t="s">
        <v>33</v>
      </c>
      <c r="J3" s="3" t="s">
        <v>33</v>
      </c>
      <c r="K3" s="3" t="s">
        <v>33</v>
      </c>
      <c r="L3" s="3" t="s">
        <v>33</v>
      </c>
      <c r="M3" s="3" t="s">
        <v>33</v>
      </c>
      <c r="N3" s="3" t="s">
        <v>33</v>
      </c>
      <c r="O3" s="3" t="s">
        <v>33</v>
      </c>
      <c r="P3" s="3" t="s">
        <v>33</v>
      </c>
      <c r="Q3" s="3" t="s">
        <v>33</v>
      </c>
      <c r="R3" s="3" t="s">
        <v>33</v>
      </c>
      <c r="S3" s="3" t="s">
        <v>33</v>
      </c>
      <c r="T3" s="3" t="s">
        <v>33</v>
      </c>
      <c r="U3" s="3" t="s">
        <v>33</v>
      </c>
      <c r="V3" s="3" t="s">
        <v>33</v>
      </c>
      <c r="W3" s="3" t="s">
        <v>33</v>
      </c>
      <c r="X3" s="3" t="s">
        <v>33</v>
      </c>
      <c r="Y3" s="3" t="s">
        <v>33</v>
      </c>
      <c r="Z3" s="3" t="s">
        <v>33</v>
      </c>
      <c r="AA3" s="3" t="s">
        <v>33</v>
      </c>
      <c r="AB3" s="3" t="s">
        <v>33</v>
      </c>
      <c r="AC3" s="3" t="s">
        <v>33</v>
      </c>
      <c r="AD3" s="3" t="s">
        <v>33</v>
      </c>
      <c r="AE3" s="3" t="s">
        <v>33</v>
      </c>
      <c r="AF3" s="3" t="s">
        <v>33</v>
      </c>
    </row>
    <row r="4" spans="1:32" ht="15" customHeight="1" x14ac:dyDescent="0.2">
      <c r="A4" s="30" t="s">
        <v>34</v>
      </c>
      <c r="B4" s="30"/>
      <c r="C4" s="3" t="s">
        <v>35</v>
      </c>
      <c r="D4" s="3" t="s">
        <v>35</v>
      </c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  <c r="R4" s="3" t="s">
        <v>35</v>
      </c>
      <c r="S4" s="3" t="s">
        <v>35</v>
      </c>
      <c r="T4" s="3" t="s">
        <v>35</v>
      </c>
      <c r="U4" s="3" t="s">
        <v>35</v>
      </c>
      <c r="V4" s="3" t="s">
        <v>35</v>
      </c>
      <c r="W4" s="3" t="s">
        <v>35</v>
      </c>
      <c r="X4" s="3" t="s">
        <v>35</v>
      </c>
      <c r="Y4" s="3" t="s">
        <v>35</v>
      </c>
      <c r="Z4" s="3" t="s">
        <v>35</v>
      </c>
      <c r="AA4" s="3" t="s">
        <v>35</v>
      </c>
      <c r="AB4" s="3" t="s">
        <v>35</v>
      </c>
      <c r="AC4" s="3" t="s">
        <v>35</v>
      </c>
      <c r="AD4" s="3" t="s">
        <v>35</v>
      </c>
      <c r="AE4" s="3" t="s">
        <v>35</v>
      </c>
      <c r="AF4" s="3" t="s">
        <v>35</v>
      </c>
    </row>
    <row r="5" spans="1:32" ht="15" customHeight="1" x14ac:dyDescent="0.2">
      <c r="A5" s="30" t="s">
        <v>36</v>
      </c>
      <c r="B5" s="30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</row>
    <row r="6" spans="1:32" ht="15" customHeight="1" x14ac:dyDescent="0.2">
      <c r="A6" s="30" t="s">
        <v>37</v>
      </c>
      <c r="B6" s="30"/>
      <c r="C6" s="3" t="s">
        <v>38</v>
      </c>
      <c r="D6" s="3" t="s">
        <v>38</v>
      </c>
      <c r="E6" s="3" t="s">
        <v>38</v>
      </c>
      <c r="F6" s="3" t="s">
        <v>38</v>
      </c>
      <c r="G6" s="3" t="s">
        <v>38</v>
      </c>
      <c r="H6" s="3" t="s">
        <v>38</v>
      </c>
      <c r="I6" s="3" t="s">
        <v>38</v>
      </c>
      <c r="J6" s="3" t="s">
        <v>38</v>
      </c>
      <c r="K6" s="3" t="s">
        <v>38</v>
      </c>
      <c r="L6" s="3" t="s">
        <v>38</v>
      </c>
      <c r="M6" s="3" t="s">
        <v>38</v>
      </c>
      <c r="N6" s="3" t="s">
        <v>38</v>
      </c>
      <c r="O6" s="3" t="s">
        <v>38</v>
      </c>
      <c r="P6" s="3" t="s">
        <v>38</v>
      </c>
      <c r="Q6" s="3" t="s">
        <v>38</v>
      </c>
      <c r="R6" s="3" t="s">
        <v>38</v>
      </c>
      <c r="S6" s="3" t="s">
        <v>38</v>
      </c>
      <c r="T6" s="3" t="s">
        <v>38</v>
      </c>
      <c r="U6" s="3" t="s">
        <v>38</v>
      </c>
      <c r="V6" s="3" t="s">
        <v>38</v>
      </c>
      <c r="W6" s="3" t="s">
        <v>38</v>
      </c>
      <c r="X6" s="3" t="s">
        <v>38</v>
      </c>
      <c r="Y6" s="3" t="s">
        <v>38</v>
      </c>
      <c r="Z6" s="3" t="s">
        <v>38</v>
      </c>
      <c r="AA6" s="3" t="s">
        <v>38</v>
      </c>
      <c r="AB6" s="3" t="s">
        <v>38</v>
      </c>
      <c r="AC6" s="3" t="s">
        <v>38</v>
      </c>
      <c r="AD6" s="3" t="s">
        <v>38</v>
      </c>
      <c r="AE6" s="3" t="s">
        <v>38</v>
      </c>
      <c r="AF6" s="3" t="s">
        <v>38</v>
      </c>
    </row>
    <row r="7" spans="1:32" ht="15" customHeight="1" x14ac:dyDescent="0.2">
      <c r="A7" s="30" t="s">
        <v>39</v>
      </c>
      <c r="B7" s="30"/>
      <c r="C7" s="3" t="s">
        <v>40</v>
      </c>
      <c r="D7" s="3" t="s">
        <v>40</v>
      </c>
      <c r="E7" s="3" t="s">
        <v>40</v>
      </c>
      <c r="F7" s="3" t="s">
        <v>40</v>
      </c>
      <c r="G7" s="3" t="s">
        <v>40</v>
      </c>
      <c r="H7" s="3" t="s">
        <v>40</v>
      </c>
      <c r="I7" s="3" t="s">
        <v>40</v>
      </c>
      <c r="J7" s="3" t="s">
        <v>40</v>
      </c>
      <c r="K7" s="3" t="s">
        <v>40</v>
      </c>
      <c r="L7" s="3" t="s">
        <v>40</v>
      </c>
      <c r="M7" s="3" t="s">
        <v>40</v>
      </c>
      <c r="N7" s="3" t="s">
        <v>40</v>
      </c>
      <c r="O7" s="3" t="s">
        <v>40</v>
      </c>
      <c r="P7" s="3" t="s">
        <v>40</v>
      </c>
      <c r="Q7" s="3" t="s">
        <v>40</v>
      </c>
      <c r="R7" s="3" t="s">
        <v>40</v>
      </c>
      <c r="S7" s="3" t="s">
        <v>40</v>
      </c>
      <c r="T7" s="3" t="s">
        <v>40</v>
      </c>
      <c r="U7" s="3" t="s">
        <v>40</v>
      </c>
      <c r="V7" s="3" t="s">
        <v>40</v>
      </c>
      <c r="W7" s="3" t="s">
        <v>40</v>
      </c>
      <c r="X7" s="3" t="s">
        <v>40</v>
      </c>
      <c r="Y7" s="3" t="s">
        <v>40</v>
      </c>
      <c r="Z7" s="3" t="s">
        <v>40</v>
      </c>
      <c r="AA7" s="3" t="s">
        <v>40</v>
      </c>
      <c r="AB7" s="3" t="s">
        <v>40</v>
      </c>
      <c r="AC7" s="3" t="s">
        <v>40</v>
      </c>
      <c r="AD7" s="3" t="s">
        <v>40</v>
      </c>
      <c r="AE7" s="3" t="s">
        <v>40</v>
      </c>
      <c r="AF7" s="3" t="s">
        <v>40</v>
      </c>
    </row>
    <row r="8" spans="1:32" ht="15" customHeight="1" x14ac:dyDescent="0.2">
      <c r="A8" s="32" t="s">
        <v>41</v>
      </c>
      <c r="B8" s="32"/>
      <c r="C8" s="33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ht="15" customHeight="1" x14ac:dyDescent="0.2">
      <c r="A9" s="30" t="s">
        <v>42</v>
      </c>
      <c r="B9" s="30"/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49</v>
      </c>
      <c r="J9" s="3" t="s">
        <v>50</v>
      </c>
      <c r="K9" s="3" t="s">
        <v>51</v>
      </c>
      <c r="L9" s="3" t="s">
        <v>52</v>
      </c>
      <c r="M9" s="3" t="s">
        <v>53</v>
      </c>
      <c r="N9" s="3" t="s">
        <v>54</v>
      </c>
      <c r="O9" s="3" t="s">
        <v>55</v>
      </c>
      <c r="P9" s="3" t="s">
        <v>56</v>
      </c>
      <c r="Q9" s="3" t="s">
        <v>57</v>
      </c>
      <c r="R9" s="3" t="s">
        <v>58</v>
      </c>
      <c r="S9" s="3" t="s">
        <v>59</v>
      </c>
      <c r="T9" s="3" t="s">
        <v>60</v>
      </c>
      <c r="U9" s="3" t="s">
        <v>61</v>
      </c>
      <c r="V9" s="3" t="s">
        <v>62</v>
      </c>
      <c r="W9" s="3" t="s">
        <v>63</v>
      </c>
      <c r="X9" s="3" t="s">
        <v>64</v>
      </c>
      <c r="Y9" s="3" t="s">
        <v>65</v>
      </c>
      <c r="Z9" s="3" t="s">
        <v>66</v>
      </c>
      <c r="AA9" s="3" t="s">
        <v>67</v>
      </c>
      <c r="AB9" s="3" t="s">
        <v>68</v>
      </c>
      <c r="AC9" s="3" t="s">
        <v>69</v>
      </c>
      <c r="AD9" s="3" t="s">
        <v>70</v>
      </c>
      <c r="AE9" s="3" t="s">
        <v>71</v>
      </c>
      <c r="AF9" s="3" t="s">
        <v>72</v>
      </c>
    </row>
    <row r="10" spans="1:32" ht="15" customHeight="1" x14ac:dyDescent="0.2">
      <c r="A10" s="30" t="s">
        <v>34</v>
      </c>
      <c r="B10" s="30"/>
      <c r="C10" s="3" t="s">
        <v>35</v>
      </c>
      <c r="D10" s="3" t="s">
        <v>35</v>
      </c>
      <c r="E10" s="3" t="s">
        <v>35</v>
      </c>
      <c r="F10" s="3" t="s">
        <v>35</v>
      </c>
      <c r="G10" s="3" t="s">
        <v>35</v>
      </c>
      <c r="H10" s="3" t="s">
        <v>35</v>
      </c>
      <c r="I10" s="3" t="s">
        <v>35</v>
      </c>
      <c r="J10" s="3" t="s">
        <v>35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 t="s">
        <v>35</v>
      </c>
      <c r="Q10" s="3" t="s">
        <v>35</v>
      </c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35</v>
      </c>
      <c r="X10" s="3" t="s">
        <v>35</v>
      </c>
      <c r="Y10" s="3" t="s">
        <v>35</v>
      </c>
      <c r="Z10" s="3" t="s">
        <v>35</v>
      </c>
      <c r="AA10" s="3" t="s">
        <v>35</v>
      </c>
      <c r="AB10" s="3" t="s">
        <v>35</v>
      </c>
      <c r="AC10" s="3" t="s">
        <v>35</v>
      </c>
      <c r="AD10" s="3" t="s">
        <v>35</v>
      </c>
      <c r="AE10" s="3" t="s">
        <v>35</v>
      </c>
      <c r="AF10" s="3" t="s">
        <v>35</v>
      </c>
    </row>
    <row r="11" spans="1:32" ht="15" customHeight="1" x14ac:dyDescent="0.2">
      <c r="A11" s="30" t="s">
        <v>73</v>
      </c>
      <c r="B11" s="30"/>
      <c r="C11" s="3" t="s">
        <v>74</v>
      </c>
      <c r="D11" s="3" t="s">
        <v>74</v>
      </c>
      <c r="E11" s="3" t="s">
        <v>74</v>
      </c>
      <c r="F11" s="3" t="s">
        <v>74</v>
      </c>
      <c r="G11" s="3" t="s">
        <v>74</v>
      </c>
      <c r="H11" s="3" t="s">
        <v>74</v>
      </c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74</v>
      </c>
      <c r="Q11" s="3" t="s">
        <v>74</v>
      </c>
      <c r="R11" s="3" t="s">
        <v>74</v>
      </c>
      <c r="S11" s="3" t="s">
        <v>74</v>
      </c>
      <c r="T11" s="3" t="s">
        <v>74</v>
      </c>
      <c r="U11" s="3" t="s">
        <v>74</v>
      </c>
      <c r="V11" s="3" t="s">
        <v>74</v>
      </c>
      <c r="W11" s="3" t="s">
        <v>74</v>
      </c>
      <c r="X11" s="3" t="s">
        <v>74</v>
      </c>
      <c r="Y11" s="3" t="s">
        <v>74</v>
      </c>
      <c r="Z11" s="3" t="s">
        <v>74</v>
      </c>
      <c r="AA11" s="3" t="s">
        <v>74</v>
      </c>
      <c r="AB11" s="3" t="s">
        <v>74</v>
      </c>
      <c r="AC11" s="3" t="s">
        <v>74</v>
      </c>
      <c r="AD11" s="3" t="s">
        <v>74</v>
      </c>
      <c r="AE11" s="3" t="s">
        <v>74</v>
      </c>
      <c r="AF11" s="3" t="s">
        <v>74</v>
      </c>
    </row>
    <row r="12" spans="1:32" ht="15" customHeight="1" x14ac:dyDescent="0.2">
      <c r="A12" s="30" t="s">
        <v>75</v>
      </c>
      <c r="B12" s="30"/>
      <c r="C12" s="3" t="s">
        <v>76</v>
      </c>
      <c r="D12" s="3" t="s">
        <v>76</v>
      </c>
      <c r="E12" s="3" t="s">
        <v>76</v>
      </c>
      <c r="F12" s="3" t="s">
        <v>76</v>
      </c>
      <c r="G12" s="3" t="s">
        <v>76</v>
      </c>
      <c r="H12" s="3" t="s">
        <v>76</v>
      </c>
      <c r="I12" s="3" t="s">
        <v>76</v>
      </c>
      <c r="J12" s="3" t="s">
        <v>76</v>
      </c>
      <c r="K12" s="3" t="s">
        <v>76</v>
      </c>
      <c r="L12" s="3" t="s">
        <v>76</v>
      </c>
      <c r="M12" s="3" t="s">
        <v>76</v>
      </c>
      <c r="N12" s="3" t="s">
        <v>76</v>
      </c>
      <c r="O12" s="3" t="s">
        <v>76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76</v>
      </c>
      <c r="U12" s="3" t="s">
        <v>76</v>
      </c>
      <c r="V12" s="3" t="s">
        <v>76</v>
      </c>
      <c r="W12" s="3" t="s">
        <v>76</v>
      </c>
      <c r="X12" s="3" t="s">
        <v>76</v>
      </c>
      <c r="Y12" s="3" t="s">
        <v>76</v>
      </c>
      <c r="Z12" s="3" t="s">
        <v>76</v>
      </c>
      <c r="AA12" s="3" t="s">
        <v>76</v>
      </c>
      <c r="AB12" s="3" t="s">
        <v>76</v>
      </c>
      <c r="AC12" s="3" t="s">
        <v>76</v>
      </c>
      <c r="AD12" s="3" t="s">
        <v>76</v>
      </c>
      <c r="AE12" s="3" t="s">
        <v>76</v>
      </c>
      <c r="AF12" s="3" t="s">
        <v>76</v>
      </c>
    </row>
    <row r="13" spans="1:32" ht="15" customHeight="1" x14ac:dyDescent="0.2">
      <c r="A13" s="30" t="s">
        <v>77</v>
      </c>
      <c r="B13" s="30"/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  <c r="P13" s="3" t="s">
        <v>0</v>
      </c>
      <c r="Q13" s="3" t="s">
        <v>0</v>
      </c>
      <c r="R13" s="3" t="s">
        <v>0</v>
      </c>
      <c r="S13" s="3" t="s">
        <v>0</v>
      </c>
      <c r="T13" s="3" t="s">
        <v>0</v>
      </c>
      <c r="U13" s="3" t="s">
        <v>0</v>
      </c>
      <c r="V13" s="3" t="s">
        <v>0</v>
      </c>
      <c r="W13" s="3" t="s">
        <v>0</v>
      </c>
      <c r="X13" s="3" t="s">
        <v>0</v>
      </c>
      <c r="Y13" s="3" t="s">
        <v>0</v>
      </c>
      <c r="Z13" s="3" t="s">
        <v>0</v>
      </c>
      <c r="AA13" s="3" t="s">
        <v>0</v>
      </c>
      <c r="AB13" s="3" t="s">
        <v>0</v>
      </c>
      <c r="AC13" s="3" t="s">
        <v>0</v>
      </c>
      <c r="AD13" s="3" t="s">
        <v>0</v>
      </c>
      <c r="AE13" s="3" t="s">
        <v>0</v>
      </c>
      <c r="AF13" s="3" t="s">
        <v>0</v>
      </c>
    </row>
    <row r="14" spans="1:32" ht="15" customHeight="1" x14ac:dyDescent="0.2">
      <c r="A14" s="30" t="s">
        <v>78</v>
      </c>
      <c r="B14" s="30"/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3" t="s">
        <v>0</v>
      </c>
      <c r="R14" s="3" t="s">
        <v>0</v>
      </c>
      <c r="S14" s="3" t="s">
        <v>0</v>
      </c>
      <c r="T14" s="3" t="s">
        <v>0</v>
      </c>
      <c r="U14" s="3" t="s">
        <v>0</v>
      </c>
      <c r="V14" s="3" t="s">
        <v>0</v>
      </c>
      <c r="W14" s="3" t="s">
        <v>0</v>
      </c>
      <c r="X14" s="3" t="s">
        <v>0</v>
      </c>
      <c r="Y14" s="3" t="s">
        <v>0</v>
      </c>
      <c r="Z14" s="3" t="s">
        <v>0</v>
      </c>
      <c r="AA14" s="3" t="s">
        <v>0</v>
      </c>
      <c r="AB14" s="3" t="s">
        <v>0</v>
      </c>
      <c r="AC14" s="3" t="s">
        <v>0</v>
      </c>
      <c r="AD14" s="3" t="s">
        <v>0</v>
      </c>
      <c r="AE14" s="3" t="s">
        <v>0</v>
      </c>
      <c r="AF14" s="3" t="s">
        <v>0</v>
      </c>
    </row>
    <row r="15" spans="1:32" ht="15" customHeight="1" x14ac:dyDescent="0.2">
      <c r="A15" s="30" t="s">
        <v>79</v>
      </c>
      <c r="B15" s="30"/>
      <c r="C15" s="3" t="s">
        <v>80</v>
      </c>
      <c r="D15" s="3" t="s">
        <v>80</v>
      </c>
      <c r="E15" s="3" t="s">
        <v>80</v>
      </c>
      <c r="F15" s="3" t="s">
        <v>80</v>
      </c>
      <c r="G15" s="3" t="s">
        <v>80</v>
      </c>
      <c r="H15" s="3" t="s">
        <v>80</v>
      </c>
      <c r="I15" s="3" t="s">
        <v>80</v>
      </c>
      <c r="J15" s="3" t="s">
        <v>80</v>
      </c>
      <c r="K15" s="3" t="s">
        <v>80</v>
      </c>
      <c r="L15" s="3" t="s">
        <v>80</v>
      </c>
      <c r="M15" s="3" t="s">
        <v>81</v>
      </c>
      <c r="N15" s="3" t="s">
        <v>80</v>
      </c>
      <c r="O15" s="3" t="s">
        <v>81</v>
      </c>
      <c r="P15" s="3" t="s">
        <v>81</v>
      </c>
      <c r="Q15" s="3" t="s">
        <v>81</v>
      </c>
      <c r="R15" s="3" t="s">
        <v>81</v>
      </c>
      <c r="S15" s="3" t="s">
        <v>81</v>
      </c>
      <c r="T15" s="3" t="s">
        <v>81</v>
      </c>
      <c r="U15" s="3" t="s">
        <v>81</v>
      </c>
      <c r="V15" s="3" t="s">
        <v>80</v>
      </c>
      <c r="W15" s="3" t="s">
        <v>81</v>
      </c>
      <c r="X15" s="3" t="s">
        <v>81</v>
      </c>
      <c r="Y15" s="3" t="s">
        <v>80</v>
      </c>
      <c r="Z15" s="3" t="s">
        <v>81</v>
      </c>
      <c r="AA15" s="3" t="s">
        <v>80</v>
      </c>
      <c r="AB15" s="3" t="s">
        <v>80</v>
      </c>
      <c r="AC15" s="3" t="s">
        <v>80</v>
      </c>
      <c r="AD15" s="3" t="s">
        <v>80</v>
      </c>
      <c r="AE15" s="3" t="s">
        <v>80</v>
      </c>
      <c r="AF15" s="3" t="s">
        <v>80</v>
      </c>
    </row>
    <row r="16" spans="1:32" ht="15" customHeight="1" x14ac:dyDescent="0.2">
      <c r="A16" s="30" t="s">
        <v>82</v>
      </c>
      <c r="B16" s="30"/>
      <c r="C16" s="3" t="s">
        <v>83</v>
      </c>
      <c r="D16" s="3" t="s">
        <v>83</v>
      </c>
      <c r="E16" s="3" t="s">
        <v>83</v>
      </c>
      <c r="F16" s="3" t="s">
        <v>83</v>
      </c>
      <c r="G16" s="3" t="s">
        <v>83</v>
      </c>
      <c r="H16" s="3" t="s">
        <v>83</v>
      </c>
      <c r="I16" s="3" t="s">
        <v>83</v>
      </c>
      <c r="J16" s="3" t="s">
        <v>83</v>
      </c>
      <c r="K16" s="3" t="s">
        <v>83</v>
      </c>
      <c r="L16" s="3" t="s">
        <v>83</v>
      </c>
      <c r="M16" s="3" t="s">
        <v>83</v>
      </c>
      <c r="N16" s="3" t="s">
        <v>83</v>
      </c>
      <c r="O16" s="3" t="s">
        <v>83</v>
      </c>
      <c r="P16" s="3" t="s">
        <v>83</v>
      </c>
      <c r="Q16" s="3" t="s">
        <v>83</v>
      </c>
      <c r="R16" s="3" t="s">
        <v>83</v>
      </c>
      <c r="S16" s="3" t="s">
        <v>83</v>
      </c>
      <c r="T16" s="3" t="s">
        <v>83</v>
      </c>
      <c r="U16" s="3" t="s">
        <v>84</v>
      </c>
      <c r="V16" s="3" t="s">
        <v>83</v>
      </c>
      <c r="W16" s="3" t="s">
        <v>83</v>
      </c>
      <c r="X16" s="3" t="s">
        <v>83</v>
      </c>
      <c r="Y16" s="3" t="s">
        <v>83</v>
      </c>
      <c r="Z16" s="3" t="s">
        <v>83</v>
      </c>
      <c r="AA16" s="3" t="s">
        <v>83</v>
      </c>
      <c r="AB16" s="3" t="s">
        <v>83</v>
      </c>
      <c r="AC16" s="3" t="s">
        <v>83</v>
      </c>
      <c r="AD16" s="3" t="s">
        <v>83</v>
      </c>
      <c r="AE16" s="3" t="s">
        <v>83</v>
      </c>
      <c r="AF16" s="3" t="s">
        <v>83</v>
      </c>
    </row>
    <row r="17" spans="1:32" ht="15" customHeight="1" x14ac:dyDescent="0.2">
      <c r="A17" s="30" t="s">
        <v>85</v>
      </c>
      <c r="B17" s="30"/>
      <c r="C17" s="3" t="s">
        <v>86</v>
      </c>
      <c r="D17" s="3" t="s">
        <v>87</v>
      </c>
      <c r="E17" s="3" t="s">
        <v>87</v>
      </c>
      <c r="F17" s="3" t="s">
        <v>86</v>
      </c>
      <c r="G17" s="3" t="s">
        <v>88</v>
      </c>
      <c r="H17" s="3" t="s">
        <v>86</v>
      </c>
      <c r="I17" s="3" t="s">
        <v>88</v>
      </c>
      <c r="J17" s="3" t="s">
        <v>86</v>
      </c>
      <c r="K17" s="3" t="s">
        <v>86</v>
      </c>
      <c r="L17" s="3" t="s">
        <v>86</v>
      </c>
      <c r="M17" s="3" t="s">
        <v>87</v>
      </c>
      <c r="N17" s="3" t="s">
        <v>87</v>
      </c>
      <c r="O17" s="3" t="s">
        <v>86</v>
      </c>
      <c r="P17" s="3" t="s">
        <v>86</v>
      </c>
      <c r="Q17" s="3" t="s">
        <v>86</v>
      </c>
      <c r="R17" s="3" t="s">
        <v>87</v>
      </c>
      <c r="S17" s="3" t="s">
        <v>86</v>
      </c>
      <c r="T17" s="3" t="s">
        <v>86</v>
      </c>
      <c r="U17" s="3" t="s">
        <v>86</v>
      </c>
      <c r="V17" s="3" t="s">
        <v>86</v>
      </c>
      <c r="W17" s="3" t="s">
        <v>87</v>
      </c>
      <c r="X17" s="3" t="s">
        <v>86</v>
      </c>
      <c r="Y17" s="3" t="s">
        <v>86</v>
      </c>
      <c r="Z17" s="3" t="s">
        <v>89</v>
      </c>
      <c r="AA17" s="3" t="s">
        <v>86</v>
      </c>
      <c r="AB17" s="3" t="s">
        <v>86</v>
      </c>
      <c r="AC17" s="3" t="s">
        <v>86</v>
      </c>
      <c r="AD17" s="3" t="s">
        <v>88</v>
      </c>
      <c r="AE17" s="3" t="s">
        <v>86</v>
      </c>
      <c r="AF17" s="3" t="s">
        <v>88</v>
      </c>
    </row>
    <row r="18" spans="1:32" ht="15" customHeight="1" x14ac:dyDescent="0.2">
      <c r="A18" s="32" t="s">
        <v>90</v>
      </c>
      <c r="B18" s="32"/>
      <c r="C18" s="33" t="s"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ht="15" customHeight="1" x14ac:dyDescent="0.2">
      <c r="A19" s="34" t="s">
        <v>42</v>
      </c>
      <c r="B19" s="34"/>
      <c r="C19" s="34" t="s"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 customHeight="1" x14ac:dyDescent="0.2">
      <c r="A20" s="4" t="s">
        <v>91</v>
      </c>
      <c r="B20" s="3" t="s">
        <v>92</v>
      </c>
      <c r="C20" s="4" t="s">
        <v>93</v>
      </c>
      <c r="D20" s="4" t="s">
        <v>93</v>
      </c>
      <c r="E20" s="4" t="s">
        <v>93</v>
      </c>
      <c r="F20" s="4" t="s">
        <v>94</v>
      </c>
      <c r="G20" s="4" t="s">
        <v>94</v>
      </c>
      <c r="H20" s="4" t="s">
        <v>94</v>
      </c>
      <c r="I20" s="4" t="s">
        <v>93</v>
      </c>
      <c r="J20" s="4" t="s">
        <v>93</v>
      </c>
      <c r="K20" s="4" t="s">
        <v>93</v>
      </c>
      <c r="L20" s="4" t="s">
        <v>93</v>
      </c>
      <c r="M20" s="4" t="s">
        <v>93</v>
      </c>
      <c r="N20" s="4" t="s">
        <v>94</v>
      </c>
      <c r="O20" s="4" t="s">
        <v>93</v>
      </c>
      <c r="P20" s="4" t="s">
        <v>94</v>
      </c>
      <c r="Q20" s="4" t="s">
        <v>93</v>
      </c>
      <c r="R20" s="4" t="s">
        <v>93</v>
      </c>
      <c r="S20" s="4" t="s">
        <v>93</v>
      </c>
      <c r="T20" s="4" t="s">
        <v>93</v>
      </c>
      <c r="U20" s="4" t="s">
        <v>93</v>
      </c>
      <c r="V20" s="4" t="s">
        <v>93</v>
      </c>
      <c r="W20" s="4" t="s">
        <v>94</v>
      </c>
      <c r="X20" s="4" t="s">
        <v>93</v>
      </c>
      <c r="Y20" s="4" t="s">
        <v>93</v>
      </c>
      <c r="Z20" s="4" t="s">
        <v>94</v>
      </c>
      <c r="AA20" s="4" t="s">
        <v>94</v>
      </c>
      <c r="AB20" s="4" t="s">
        <v>94</v>
      </c>
      <c r="AC20" s="4" t="s">
        <v>94</v>
      </c>
      <c r="AD20" s="4" t="s">
        <v>94</v>
      </c>
      <c r="AE20" s="4" t="s">
        <v>93</v>
      </c>
      <c r="AF20" s="4" t="s">
        <v>94</v>
      </c>
    </row>
    <row r="21" spans="1:32" ht="15" customHeight="1" x14ac:dyDescent="0.2">
      <c r="A21" s="4" t="s">
        <v>95</v>
      </c>
      <c r="B21" s="3" t="s">
        <v>92</v>
      </c>
      <c r="C21" s="4" t="s">
        <v>96</v>
      </c>
      <c r="D21" s="4" t="s">
        <v>97</v>
      </c>
      <c r="E21" s="4" t="s">
        <v>98</v>
      </c>
      <c r="F21" s="4" t="s">
        <v>99</v>
      </c>
      <c r="G21" s="4" t="s">
        <v>97</v>
      </c>
      <c r="H21" s="4" t="s">
        <v>97</v>
      </c>
      <c r="I21" s="4" t="s">
        <v>97</v>
      </c>
      <c r="J21" s="4" t="s">
        <v>97</v>
      </c>
      <c r="K21" s="4" t="s">
        <v>97</v>
      </c>
      <c r="L21" s="4" t="s">
        <v>96</v>
      </c>
      <c r="M21" s="4" t="s">
        <v>97</v>
      </c>
      <c r="N21" s="4" t="s">
        <v>97</v>
      </c>
      <c r="O21" s="4" t="s">
        <v>96</v>
      </c>
      <c r="P21" s="4" t="s">
        <v>97</v>
      </c>
      <c r="Q21" s="4" t="s">
        <v>97</v>
      </c>
      <c r="R21" s="4" t="s">
        <v>97</v>
      </c>
      <c r="S21" s="4" t="s">
        <v>96</v>
      </c>
      <c r="T21" s="4" t="s">
        <v>97</v>
      </c>
      <c r="U21" s="4" t="s">
        <v>97</v>
      </c>
      <c r="V21" s="4" t="s">
        <v>97</v>
      </c>
      <c r="W21" s="4" t="s">
        <v>97</v>
      </c>
      <c r="X21" s="4" t="s">
        <v>96</v>
      </c>
      <c r="Y21" s="4" t="s">
        <v>96</v>
      </c>
      <c r="Z21" s="4" t="s">
        <v>97</v>
      </c>
      <c r="AA21" s="4" t="s">
        <v>97</v>
      </c>
      <c r="AB21" s="4" t="s">
        <v>97</v>
      </c>
      <c r="AC21" s="4" t="s">
        <v>97</v>
      </c>
      <c r="AD21" s="4" t="s">
        <v>97</v>
      </c>
      <c r="AE21" s="4" t="s">
        <v>97</v>
      </c>
      <c r="AF21" s="4" t="s">
        <v>97</v>
      </c>
    </row>
    <row r="22" spans="1:32" ht="15" customHeight="1" x14ac:dyDescent="0.2">
      <c r="A22" s="4" t="s">
        <v>100</v>
      </c>
      <c r="B22" s="3" t="s">
        <v>92</v>
      </c>
      <c r="C22" s="4" t="s">
        <v>101</v>
      </c>
      <c r="D22" s="4" t="s">
        <v>101</v>
      </c>
      <c r="E22" s="4" t="s">
        <v>101</v>
      </c>
      <c r="F22" s="4" t="s">
        <v>101</v>
      </c>
      <c r="G22" s="4" t="s">
        <v>101</v>
      </c>
      <c r="H22" s="4" t="s">
        <v>101</v>
      </c>
      <c r="I22" s="4" t="s">
        <v>101</v>
      </c>
      <c r="J22" s="4" t="s">
        <v>101</v>
      </c>
      <c r="K22" s="4" t="s">
        <v>101</v>
      </c>
      <c r="L22" s="4" t="s">
        <v>101</v>
      </c>
      <c r="M22" s="4" t="s">
        <v>101</v>
      </c>
      <c r="N22" s="4" t="s">
        <v>101</v>
      </c>
      <c r="O22" s="4" t="s">
        <v>101</v>
      </c>
      <c r="P22" s="4" t="s">
        <v>101</v>
      </c>
      <c r="Q22" s="4" t="s">
        <v>101</v>
      </c>
      <c r="R22" s="4" t="s">
        <v>101</v>
      </c>
      <c r="S22" s="4" t="s">
        <v>101</v>
      </c>
      <c r="T22" s="4" t="s">
        <v>101</v>
      </c>
      <c r="U22" s="4" t="s">
        <v>101</v>
      </c>
      <c r="V22" s="4" t="s">
        <v>101</v>
      </c>
      <c r="W22" s="4" t="s">
        <v>101</v>
      </c>
      <c r="X22" s="4" t="s">
        <v>101</v>
      </c>
      <c r="Y22" s="4" t="s">
        <v>101</v>
      </c>
      <c r="Z22" s="4" t="s">
        <v>101</v>
      </c>
      <c r="AA22" s="4" t="s">
        <v>101</v>
      </c>
      <c r="AB22" s="4" t="s">
        <v>101</v>
      </c>
      <c r="AC22" s="4" t="s">
        <v>101</v>
      </c>
      <c r="AD22" s="4" t="s">
        <v>101</v>
      </c>
      <c r="AE22" s="4" t="s">
        <v>101</v>
      </c>
      <c r="AF22" s="4" t="s">
        <v>101</v>
      </c>
    </row>
    <row r="23" spans="1:32" ht="15" customHeight="1" x14ac:dyDescent="0.2">
      <c r="A23" s="4" t="s">
        <v>102</v>
      </c>
      <c r="B23" s="3" t="s">
        <v>92</v>
      </c>
      <c r="C23" s="4" t="s">
        <v>103</v>
      </c>
      <c r="D23" s="4" t="s">
        <v>103</v>
      </c>
      <c r="E23" s="4" t="s">
        <v>103</v>
      </c>
      <c r="F23" s="4" t="s">
        <v>104</v>
      </c>
      <c r="G23" s="4" t="s">
        <v>103</v>
      </c>
      <c r="H23" s="4" t="s">
        <v>104</v>
      </c>
      <c r="I23" s="4" t="s">
        <v>103</v>
      </c>
      <c r="J23" s="4" t="s">
        <v>104</v>
      </c>
      <c r="K23" s="4" t="s">
        <v>103</v>
      </c>
      <c r="L23" s="4" t="s">
        <v>103</v>
      </c>
      <c r="M23" s="4" t="s">
        <v>103</v>
      </c>
      <c r="N23" s="4" t="s">
        <v>103</v>
      </c>
      <c r="O23" s="4" t="s">
        <v>103</v>
      </c>
      <c r="P23" s="4" t="s">
        <v>104</v>
      </c>
      <c r="Q23" s="4" t="s">
        <v>104</v>
      </c>
      <c r="R23" s="4" t="s">
        <v>103</v>
      </c>
      <c r="S23" s="4" t="s">
        <v>103</v>
      </c>
      <c r="T23" s="4" t="s">
        <v>103</v>
      </c>
      <c r="U23" s="4" t="s">
        <v>103</v>
      </c>
      <c r="V23" s="4" t="s">
        <v>104</v>
      </c>
      <c r="W23" s="4" t="s">
        <v>103</v>
      </c>
      <c r="X23" s="4" t="s">
        <v>104</v>
      </c>
      <c r="Y23" s="4" t="s">
        <v>103</v>
      </c>
      <c r="Z23" s="4" t="s">
        <v>104</v>
      </c>
      <c r="AA23" s="4" t="s">
        <v>104</v>
      </c>
      <c r="AB23" s="4" t="s">
        <v>104</v>
      </c>
      <c r="AC23" s="4" t="s">
        <v>104</v>
      </c>
      <c r="AD23" s="4" t="s">
        <v>103</v>
      </c>
      <c r="AE23" s="4" t="s">
        <v>104</v>
      </c>
      <c r="AF23" s="4" t="s">
        <v>103</v>
      </c>
    </row>
    <row r="24" spans="1:32" ht="15" customHeight="1" x14ac:dyDescent="0.2">
      <c r="A24" s="4" t="s">
        <v>105</v>
      </c>
      <c r="B24" s="3" t="s">
        <v>92</v>
      </c>
      <c r="C24" s="4" t="s">
        <v>104</v>
      </c>
      <c r="D24" s="4" t="s">
        <v>104</v>
      </c>
      <c r="E24" s="4" t="s">
        <v>103</v>
      </c>
      <c r="F24" s="4" t="s">
        <v>103</v>
      </c>
      <c r="G24" s="4" t="s">
        <v>104</v>
      </c>
      <c r="H24" s="4" t="s">
        <v>103</v>
      </c>
      <c r="I24" s="4" t="s">
        <v>104</v>
      </c>
      <c r="J24" s="4" t="s">
        <v>103</v>
      </c>
      <c r="K24" s="4" t="s">
        <v>104</v>
      </c>
      <c r="L24" s="4" t="s">
        <v>104</v>
      </c>
      <c r="M24" s="4" t="s">
        <v>104</v>
      </c>
      <c r="N24" s="4" t="s">
        <v>104</v>
      </c>
      <c r="O24" s="4" t="s">
        <v>104</v>
      </c>
      <c r="P24" s="4" t="s">
        <v>103</v>
      </c>
      <c r="Q24" s="4" t="s">
        <v>103</v>
      </c>
      <c r="R24" s="4" t="s">
        <v>104</v>
      </c>
      <c r="S24" s="4" t="s">
        <v>104</v>
      </c>
      <c r="T24" s="4" t="s">
        <v>104</v>
      </c>
      <c r="U24" s="4" t="s">
        <v>104</v>
      </c>
      <c r="V24" s="4" t="s">
        <v>103</v>
      </c>
      <c r="W24" s="4" t="s">
        <v>104</v>
      </c>
      <c r="X24" s="4" t="s">
        <v>103</v>
      </c>
      <c r="Y24" s="4" t="s">
        <v>104</v>
      </c>
      <c r="Z24" s="4" t="s">
        <v>103</v>
      </c>
      <c r="AA24" s="4" t="s">
        <v>103</v>
      </c>
      <c r="AB24" s="4" t="s">
        <v>103</v>
      </c>
      <c r="AC24" s="4" t="s">
        <v>103</v>
      </c>
      <c r="AD24" s="4" t="s">
        <v>104</v>
      </c>
      <c r="AE24" s="4" t="s">
        <v>103</v>
      </c>
      <c r="AF24" s="4" t="s">
        <v>104</v>
      </c>
    </row>
    <row r="25" spans="1:32" ht="15" customHeight="1" x14ac:dyDescent="0.2">
      <c r="A25" s="4" t="s">
        <v>106</v>
      </c>
      <c r="B25" s="3" t="s">
        <v>107</v>
      </c>
      <c r="C25" s="4">
        <v>13</v>
      </c>
      <c r="D25" s="4">
        <v>25</v>
      </c>
      <c r="E25" s="4">
        <v>22</v>
      </c>
      <c r="F25" s="4">
        <v>28</v>
      </c>
      <c r="G25" s="4">
        <v>23</v>
      </c>
      <c r="H25" s="4">
        <v>21</v>
      </c>
      <c r="I25" s="4">
        <v>23</v>
      </c>
      <c r="J25" s="4">
        <v>21</v>
      </c>
      <c r="K25" s="4">
        <v>21</v>
      </c>
      <c r="L25" s="4">
        <v>23</v>
      </c>
      <c r="M25" s="4">
        <v>22</v>
      </c>
      <c r="N25" s="4">
        <v>14</v>
      </c>
      <c r="O25" s="4">
        <v>21</v>
      </c>
      <c r="P25" s="4">
        <v>22</v>
      </c>
      <c r="Q25" s="4">
        <v>22</v>
      </c>
      <c r="R25" s="4">
        <v>19</v>
      </c>
      <c r="S25" s="4">
        <v>19</v>
      </c>
      <c r="T25" s="4">
        <v>28</v>
      </c>
      <c r="U25" s="4">
        <v>20</v>
      </c>
      <c r="V25" s="4">
        <v>22</v>
      </c>
      <c r="W25" s="4">
        <v>15</v>
      </c>
      <c r="X25" s="4">
        <v>14</v>
      </c>
      <c r="Y25" s="4">
        <v>19</v>
      </c>
      <c r="Z25" s="4">
        <v>19</v>
      </c>
      <c r="AA25" s="4">
        <v>21</v>
      </c>
      <c r="AB25" s="4">
        <v>23</v>
      </c>
      <c r="AC25" s="4">
        <v>18</v>
      </c>
      <c r="AD25" s="4">
        <v>24</v>
      </c>
      <c r="AE25" s="4">
        <v>18</v>
      </c>
      <c r="AF25" s="4">
        <v>26</v>
      </c>
    </row>
    <row r="26" spans="1:32" ht="15" customHeight="1" x14ac:dyDescent="0.2">
      <c r="A26" s="34" t="s">
        <v>108</v>
      </c>
      <c r="B26" s="34"/>
      <c r="C26" s="34" t="s"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5" customHeight="1" x14ac:dyDescent="0.2">
      <c r="A27" s="4" t="s">
        <v>109</v>
      </c>
      <c r="B27" s="3" t="s">
        <v>110</v>
      </c>
      <c r="C27" s="4" t="s">
        <v>92</v>
      </c>
      <c r="D27" s="4" t="s">
        <v>92</v>
      </c>
      <c r="E27" s="4" t="s">
        <v>92</v>
      </c>
      <c r="F27" s="4" t="s">
        <v>92</v>
      </c>
      <c r="G27" s="4" t="s">
        <v>92</v>
      </c>
      <c r="H27" s="4" t="s">
        <v>92</v>
      </c>
      <c r="I27" s="4" t="s">
        <v>92</v>
      </c>
      <c r="J27" s="4" t="s">
        <v>92</v>
      </c>
      <c r="K27" s="4" t="s">
        <v>92</v>
      </c>
      <c r="L27" s="4" t="s">
        <v>92</v>
      </c>
      <c r="M27" s="4" t="s">
        <v>92</v>
      </c>
      <c r="N27" s="4">
        <v>95.9</v>
      </c>
      <c r="O27" s="4" t="s">
        <v>92</v>
      </c>
      <c r="P27" s="4" t="s">
        <v>92</v>
      </c>
      <c r="Q27" s="4" t="s">
        <v>92</v>
      </c>
      <c r="R27" s="4" t="s">
        <v>92</v>
      </c>
      <c r="S27" s="4" t="s">
        <v>92</v>
      </c>
      <c r="T27" s="4" t="s">
        <v>92</v>
      </c>
      <c r="U27" s="4" t="s">
        <v>92</v>
      </c>
      <c r="V27" s="4" t="s">
        <v>92</v>
      </c>
      <c r="W27" s="4" t="s">
        <v>92</v>
      </c>
      <c r="X27" s="4" t="s">
        <v>92</v>
      </c>
      <c r="Y27" s="4" t="s">
        <v>92</v>
      </c>
      <c r="Z27" s="4" t="s">
        <v>92</v>
      </c>
      <c r="AA27" s="4" t="s">
        <v>92</v>
      </c>
      <c r="AB27" s="4" t="s">
        <v>92</v>
      </c>
      <c r="AC27" s="4" t="s">
        <v>92</v>
      </c>
      <c r="AD27" s="4" t="s">
        <v>92</v>
      </c>
      <c r="AE27" s="4" t="s">
        <v>92</v>
      </c>
      <c r="AF27" s="4" t="s">
        <v>92</v>
      </c>
    </row>
    <row r="28" spans="1:32" ht="15" customHeight="1" x14ac:dyDescent="0.2">
      <c r="A28" s="34" t="s">
        <v>111</v>
      </c>
      <c r="B28" s="34"/>
      <c r="C28" s="34" t="s"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5" customHeight="1" x14ac:dyDescent="0.2">
      <c r="A29" s="4" t="s">
        <v>112</v>
      </c>
      <c r="B29" s="3" t="s">
        <v>113</v>
      </c>
      <c r="C29" s="4" t="s">
        <v>92</v>
      </c>
      <c r="D29" s="4" t="s">
        <v>92</v>
      </c>
      <c r="E29" s="4" t="s">
        <v>92</v>
      </c>
      <c r="F29" s="4" t="s">
        <v>92</v>
      </c>
      <c r="G29" s="4" t="s">
        <v>92</v>
      </c>
      <c r="H29" s="4" t="s">
        <v>92</v>
      </c>
      <c r="I29" s="4" t="s">
        <v>92</v>
      </c>
      <c r="J29" s="4" t="s">
        <v>92</v>
      </c>
      <c r="K29" s="4" t="s">
        <v>92</v>
      </c>
      <c r="L29" s="4" t="s">
        <v>92</v>
      </c>
      <c r="M29" s="4" t="s">
        <v>92</v>
      </c>
      <c r="N29" s="4">
        <v>57.2</v>
      </c>
      <c r="O29" s="4" t="s">
        <v>92</v>
      </c>
      <c r="P29" s="4" t="s">
        <v>92</v>
      </c>
      <c r="Q29" s="4" t="s">
        <v>92</v>
      </c>
      <c r="R29" s="4" t="s">
        <v>92</v>
      </c>
      <c r="S29" s="4" t="s">
        <v>92</v>
      </c>
      <c r="T29" s="4" t="s">
        <v>92</v>
      </c>
      <c r="U29" s="4" t="s">
        <v>92</v>
      </c>
      <c r="V29" s="4" t="s">
        <v>92</v>
      </c>
      <c r="W29" s="4" t="s">
        <v>92</v>
      </c>
      <c r="X29" s="4" t="s">
        <v>92</v>
      </c>
      <c r="Y29" s="4" t="s">
        <v>92</v>
      </c>
      <c r="Z29" s="4" t="s">
        <v>92</v>
      </c>
      <c r="AA29" s="4" t="s">
        <v>92</v>
      </c>
      <c r="AB29" s="4" t="s">
        <v>92</v>
      </c>
      <c r="AC29" s="4" t="s">
        <v>92</v>
      </c>
      <c r="AD29" s="4" t="s">
        <v>92</v>
      </c>
      <c r="AE29" s="4" t="s">
        <v>92</v>
      </c>
      <c r="AF29" s="4" t="s">
        <v>92</v>
      </c>
    </row>
    <row r="30" spans="1:32" ht="15" customHeight="1" x14ac:dyDescent="0.2">
      <c r="A30" s="4" t="s">
        <v>114</v>
      </c>
      <c r="B30" s="3" t="s">
        <v>107</v>
      </c>
      <c r="C30" s="4" t="s">
        <v>92</v>
      </c>
      <c r="D30" s="4" t="s">
        <v>92</v>
      </c>
      <c r="E30" s="4" t="s">
        <v>92</v>
      </c>
      <c r="F30" s="4" t="s">
        <v>92</v>
      </c>
      <c r="G30" s="4" t="s">
        <v>92</v>
      </c>
      <c r="H30" s="4" t="s">
        <v>92</v>
      </c>
      <c r="I30" s="4" t="s">
        <v>92</v>
      </c>
      <c r="J30" s="4" t="s">
        <v>92</v>
      </c>
      <c r="K30" s="4" t="s">
        <v>92</v>
      </c>
      <c r="L30" s="4" t="s">
        <v>92</v>
      </c>
      <c r="M30" s="4" t="s">
        <v>92</v>
      </c>
      <c r="N30" s="4">
        <v>94.6</v>
      </c>
      <c r="O30" s="4" t="s">
        <v>92</v>
      </c>
      <c r="P30" s="4" t="s">
        <v>92</v>
      </c>
      <c r="Q30" s="4" t="s">
        <v>92</v>
      </c>
      <c r="R30" s="4" t="s">
        <v>92</v>
      </c>
      <c r="S30" s="4" t="s">
        <v>92</v>
      </c>
      <c r="T30" s="4" t="s">
        <v>92</v>
      </c>
      <c r="U30" s="4" t="s">
        <v>92</v>
      </c>
      <c r="V30" s="4" t="s">
        <v>92</v>
      </c>
      <c r="W30" s="4" t="s">
        <v>92</v>
      </c>
      <c r="X30" s="4" t="s">
        <v>92</v>
      </c>
      <c r="Y30" s="4" t="s">
        <v>92</v>
      </c>
      <c r="Z30" s="4" t="s">
        <v>92</v>
      </c>
      <c r="AA30" s="4" t="s">
        <v>92</v>
      </c>
      <c r="AB30" s="4" t="s">
        <v>92</v>
      </c>
      <c r="AC30" s="4" t="s">
        <v>92</v>
      </c>
      <c r="AD30" s="4" t="s">
        <v>92</v>
      </c>
      <c r="AE30" s="4" t="s">
        <v>92</v>
      </c>
      <c r="AF30" s="4" t="s">
        <v>92</v>
      </c>
    </row>
    <row r="31" spans="1:32" ht="15" customHeight="1" x14ac:dyDescent="0.2">
      <c r="A31" s="4" t="s">
        <v>115</v>
      </c>
      <c r="B31" s="3" t="s">
        <v>113</v>
      </c>
      <c r="C31" s="4" t="s">
        <v>92</v>
      </c>
      <c r="D31" s="4" t="s">
        <v>92</v>
      </c>
      <c r="E31" s="4" t="s">
        <v>92</v>
      </c>
      <c r="F31" s="4" t="s">
        <v>92</v>
      </c>
      <c r="G31" s="4" t="s">
        <v>92</v>
      </c>
      <c r="H31" s="4" t="s">
        <v>92</v>
      </c>
      <c r="I31" s="4" t="s">
        <v>92</v>
      </c>
      <c r="J31" s="4" t="s">
        <v>92</v>
      </c>
      <c r="K31" s="4" t="s">
        <v>92</v>
      </c>
      <c r="L31" s="4" t="s">
        <v>92</v>
      </c>
      <c r="M31" s="4" t="s">
        <v>92</v>
      </c>
      <c r="N31" s="4" t="s">
        <v>116</v>
      </c>
      <c r="O31" s="4" t="s">
        <v>92</v>
      </c>
      <c r="P31" s="4" t="s">
        <v>92</v>
      </c>
      <c r="Q31" s="4" t="s">
        <v>92</v>
      </c>
      <c r="R31" s="4" t="s">
        <v>92</v>
      </c>
      <c r="S31" s="4" t="s">
        <v>92</v>
      </c>
      <c r="T31" s="4" t="s">
        <v>92</v>
      </c>
      <c r="U31" s="4" t="s">
        <v>92</v>
      </c>
      <c r="V31" s="4" t="s">
        <v>92</v>
      </c>
      <c r="W31" s="4" t="s">
        <v>92</v>
      </c>
      <c r="X31" s="4" t="s">
        <v>92</v>
      </c>
      <c r="Y31" s="4" t="s">
        <v>92</v>
      </c>
      <c r="Z31" s="4" t="s">
        <v>92</v>
      </c>
      <c r="AA31" s="4" t="s">
        <v>92</v>
      </c>
      <c r="AB31" s="4" t="s">
        <v>92</v>
      </c>
      <c r="AC31" s="4" t="s">
        <v>92</v>
      </c>
      <c r="AD31" s="4" t="s">
        <v>92</v>
      </c>
      <c r="AE31" s="4" t="s">
        <v>92</v>
      </c>
      <c r="AF31" s="4" t="s">
        <v>92</v>
      </c>
    </row>
    <row r="32" spans="1:32" ht="15" customHeight="1" x14ac:dyDescent="0.2">
      <c r="A32" s="4" t="s">
        <v>117</v>
      </c>
      <c r="B32" s="3" t="s">
        <v>113</v>
      </c>
      <c r="C32" s="4" t="s">
        <v>92</v>
      </c>
      <c r="D32" s="4" t="s">
        <v>92</v>
      </c>
      <c r="E32" s="4" t="s">
        <v>92</v>
      </c>
      <c r="F32" s="4" t="s">
        <v>92</v>
      </c>
      <c r="G32" s="4" t="s">
        <v>92</v>
      </c>
      <c r="H32" s="4" t="s">
        <v>92</v>
      </c>
      <c r="I32" s="4" t="s">
        <v>92</v>
      </c>
      <c r="J32" s="4" t="s">
        <v>92</v>
      </c>
      <c r="K32" s="4" t="s">
        <v>92</v>
      </c>
      <c r="L32" s="4" t="s">
        <v>92</v>
      </c>
      <c r="M32" s="4" t="s">
        <v>92</v>
      </c>
      <c r="N32" s="4">
        <v>66.7</v>
      </c>
      <c r="O32" s="4" t="s">
        <v>92</v>
      </c>
      <c r="P32" s="4" t="s">
        <v>92</v>
      </c>
      <c r="Q32" s="4" t="s">
        <v>92</v>
      </c>
      <c r="R32" s="4" t="s">
        <v>92</v>
      </c>
      <c r="S32" s="4" t="s">
        <v>92</v>
      </c>
      <c r="T32" s="4" t="s">
        <v>92</v>
      </c>
      <c r="U32" s="4" t="s">
        <v>92</v>
      </c>
      <c r="V32" s="4" t="s">
        <v>92</v>
      </c>
      <c r="W32" s="4" t="s">
        <v>92</v>
      </c>
      <c r="X32" s="4" t="s">
        <v>92</v>
      </c>
      <c r="Y32" s="4" t="s">
        <v>92</v>
      </c>
      <c r="Z32" s="4" t="s">
        <v>92</v>
      </c>
      <c r="AA32" s="4" t="s">
        <v>92</v>
      </c>
      <c r="AB32" s="4" t="s">
        <v>92</v>
      </c>
      <c r="AC32" s="4" t="s">
        <v>92</v>
      </c>
      <c r="AD32" s="4" t="s">
        <v>92</v>
      </c>
      <c r="AE32" s="4" t="s">
        <v>92</v>
      </c>
      <c r="AF32" s="4" t="s">
        <v>92</v>
      </c>
    </row>
    <row r="33" spans="1:32" ht="15" customHeight="1" x14ac:dyDescent="0.2">
      <c r="A33" s="4" t="s">
        <v>118</v>
      </c>
      <c r="B33" s="3" t="s">
        <v>113</v>
      </c>
      <c r="C33" s="4" t="s">
        <v>92</v>
      </c>
      <c r="D33" s="4" t="s">
        <v>92</v>
      </c>
      <c r="E33" s="4" t="s">
        <v>92</v>
      </c>
      <c r="F33" s="4" t="s">
        <v>92</v>
      </c>
      <c r="G33" s="4" t="s">
        <v>92</v>
      </c>
      <c r="H33" s="4" t="s">
        <v>92</v>
      </c>
      <c r="I33" s="4" t="s">
        <v>92</v>
      </c>
      <c r="J33" s="4" t="s">
        <v>92</v>
      </c>
      <c r="K33" s="4" t="s">
        <v>92</v>
      </c>
      <c r="L33" s="4" t="s">
        <v>92</v>
      </c>
      <c r="M33" s="4" t="s">
        <v>92</v>
      </c>
      <c r="N33" s="4">
        <v>442</v>
      </c>
      <c r="O33" s="4" t="s">
        <v>92</v>
      </c>
      <c r="P33" s="4" t="s">
        <v>92</v>
      </c>
      <c r="Q33" s="4" t="s">
        <v>92</v>
      </c>
      <c r="R33" s="4" t="s">
        <v>92</v>
      </c>
      <c r="S33" s="4" t="s">
        <v>92</v>
      </c>
      <c r="T33" s="4" t="s">
        <v>92</v>
      </c>
      <c r="U33" s="4" t="s">
        <v>92</v>
      </c>
      <c r="V33" s="4" t="s">
        <v>92</v>
      </c>
      <c r="W33" s="4" t="s">
        <v>92</v>
      </c>
      <c r="X33" s="4" t="s">
        <v>92</v>
      </c>
      <c r="Y33" s="4" t="s">
        <v>92</v>
      </c>
      <c r="Z33" s="4" t="s">
        <v>92</v>
      </c>
      <c r="AA33" s="4" t="s">
        <v>92</v>
      </c>
      <c r="AB33" s="4" t="s">
        <v>92</v>
      </c>
      <c r="AC33" s="4" t="s">
        <v>92</v>
      </c>
      <c r="AD33" s="4" t="s">
        <v>92</v>
      </c>
      <c r="AE33" s="4" t="s">
        <v>92</v>
      </c>
      <c r="AF33" s="4" t="s">
        <v>92</v>
      </c>
    </row>
    <row r="34" spans="1:32" ht="15" customHeight="1" x14ac:dyDescent="0.2">
      <c r="A34" s="4" t="s">
        <v>119</v>
      </c>
      <c r="B34" s="3" t="s">
        <v>113</v>
      </c>
      <c r="C34" s="4" t="s">
        <v>92</v>
      </c>
      <c r="D34" s="4" t="s">
        <v>92</v>
      </c>
      <c r="E34" s="4" t="s">
        <v>92</v>
      </c>
      <c r="F34" s="4" t="s">
        <v>92</v>
      </c>
      <c r="G34" s="4" t="s">
        <v>92</v>
      </c>
      <c r="H34" s="4" t="s">
        <v>92</v>
      </c>
      <c r="I34" s="4" t="s">
        <v>92</v>
      </c>
      <c r="J34" s="4" t="s">
        <v>92</v>
      </c>
      <c r="K34" s="4" t="s">
        <v>92</v>
      </c>
      <c r="L34" s="4" t="s">
        <v>92</v>
      </c>
      <c r="M34" s="4" t="s">
        <v>92</v>
      </c>
      <c r="N34" s="4">
        <v>674</v>
      </c>
      <c r="O34" s="4" t="s">
        <v>92</v>
      </c>
      <c r="P34" s="4" t="s">
        <v>92</v>
      </c>
      <c r="Q34" s="4" t="s">
        <v>92</v>
      </c>
      <c r="R34" s="4" t="s">
        <v>92</v>
      </c>
      <c r="S34" s="4" t="s">
        <v>92</v>
      </c>
      <c r="T34" s="4" t="s">
        <v>92</v>
      </c>
      <c r="U34" s="4" t="s">
        <v>92</v>
      </c>
      <c r="V34" s="4" t="s">
        <v>92</v>
      </c>
      <c r="W34" s="4" t="s">
        <v>92</v>
      </c>
      <c r="X34" s="4" t="s">
        <v>92</v>
      </c>
      <c r="Y34" s="4" t="s">
        <v>92</v>
      </c>
      <c r="Z34" s="4" t="s">
        <v>92</v>
      </c>
      <c r="AA34" s="4" t="s">
        <v>92</v>
      </c>
      <c r="AB34" s="4" t="s">
        <v>92</v>
      </c>
      <c r="AC34" s="4" t="s">
        <v>92</v>
      </c>
      <c r="AD34" s="4" t="s">
        <v>92</v>
      </c>
      <c r="AE34" s="4" t="s">
        <v>92</v>
      </c>
      <c r="AF34" s="4" t="s">
        <v>92</v>
      </c>
    </row>
    <row r="35" spans="1:32" ht="15" customHeight="1" x14ac:dyDescent="0.2">
      <c r="A35" s="4" t="s">
        <v>120</v>
      </c>
      <c r="B35" s="3" t="s">
        <v>113</v>
      </c>
      <c r="C35" s="4" t="s">
        <v>92</v>
      </c>
      <c r="D35" s="4" t="s">
        <v>92</v>
      </c>
      <c r="E35" s="4" t="s">
        <v>92</v>
      </c>
      <c r="F35" s="4" t="s">
        <v>92</v>
      </c>
      <c r="G35" s="4" t="s">
        <v>92</v>
      </c>
      <c r="H35" s="4" t="s">
        <v>92</v>
      </c>
      <c r="I35" s="4" t="s">
        <v>92</v>
      </c>
      <c r="J35" s="4" t="s">
        <v>92</v>
      </c>
      <c r="K35" s="4" t="s">
        <v>92</v>
      </c>
      <c r="L35" s="4" t="s">
        <v>92</v>
      </c>
      <c r="M35" s="4" t="s">
        <v>92</v>
      </c>
      <c r="N35" s="4">
        <v>792</v>
      </c>
      <c r="O35" s="4" t="s">
        <v>92</v>
      </c>
      <c r="P35" s="4" t="s">
        <v>92</v>
      </c>
      <c r="Q35" s="4" t="s">
        <v>92</v>
      </c>
      <c r="R35" s="4" t="s">
        <v>92</v>
      </c>
      <c r="S35" s="4" t="s">
        <v>92</v>
      </c>
      <c r="T35" s="4" t="s">
        <v>92</v>
      </c>
      <c r="U35" s="4" t="s">
        <v>92</v>
      </c>
      <c r="V35" s="4" t="s">
        <v>92</v>
      </c>
      <c r="W35" s="4" t="s">
        <v>92</v>
      </c>
      <c r="X35" s="4" t="s">
        <v>92</v>
      </c>
      <c r="Y35" s="4" t="s">
        <v>92</v>
      </c>
      <c r="Z35" s="4" t="s">
        <v>92</v>
      </c>
      <c r="AA35" s="4" t="s">
        <v>92</v>
      </c>
      <c r="AB35" s="4" t="s">
        <v>92</v>
      </c>
      <c r="AC35" s="4" t="s">
        <v>92</v>
      </c>
      <c r="AD35" s="4" t="s">
        <v>92</v>
      </c>
      <c r="AE35" s="4" t="s">
        <v>92</v>
      </c>
      <c r="AF35" s="4" t="s">
        <v>92</v>
      </c>
    </row>
    <row r="36" spans="1:32" ht="15" customHeight="1" x14ac:dyDescent="0.2">
      <c r="A36" s="4" t="s">
        <v>121</v>
      </c>
      <c r="B36" s="3" t="s">
        <v>113</v>
      </c>
      <c r="C36" s="4" t="s">
        <v>92</v>
      </c>
      <c r="D36" s="4" t="s">
        <v>92</v>
      </c>
      <c r="E36" s="4" t="s">
        <v>92</v>
      </c>
      <c r="F36" s="4" t="s">
        <v>92</v>
      </c>
      <c r="G36" s="4" t="s">
        <v>92</v>
      </c>
      <c r="H36" s="4" t="s">
        <v>92</v>
      </c>
      <c r="I36" s="4" t="s">
        <v>92</v>
      </c>
      <c r="J36" s="4" t="s">
        <v>92</v>
      </c>
      <c r="K36" s="4" t="s">
        <v>92</v>
      </c>
      <c r="L36" s="4" t="s">
        <v>92</v>
      </c>
      <c r="M36" s="4" t="s">
        <v>92</v>
      </c>
      <c r="N36" s="4">
        <v>502</v>
      </c>
      <c r="O36" s="4" t="s">
        <v>92</v>
      </c>
      <c r="P36" s="4" t="s">
        <v>92</v>
      </c>
      <c r="Q36" s="4" t="s">
        <v>92</v>
      </c>
      <c r="R36" s="4" t="s">
        <v>92</v>
      </c>
      <c r="S36" s="4" t="s">
        <v>92</v>
      </c>
      <c r="T36" s="4" t="s">
        <v>92</v>
      </c>
      <c r="U36" s="4" t="s">
        <v>92</v>
      </c>
      <c r="V36" s="4" t="s">
        <v>92</v>
      </c>
      <c r="W36" s="4" t="s">
        <v>92</v>
      </c>
      <c r="X36" s="4" t="s">
        <v>92</v>
      </c>
      <c r="Y36" s="4" t="s">
        <v>92</v>
      </c>
      <c r="Z36" s="4" t="s">
        <v>92</v>
      </c>
      <c r="AA36" s="4" t="s">
        <v>92</v>
      </c>
      <c r="AB36" s="4" t="s">
        <v>92</v>
      </c>
      <c r="AC36" s="4" t="s">
        <v>92</v>
      </c>
      <c r="AD36" s="4" t="s">
        <v>92</v>
      </c>
      <c r="AE36" s="4" t="s">
        <v>92</v>
      </c>
      <c r="AF36" s="4" t="s">
        <v>92</v>
      </c>
    </row>
    <row r="37" spans="1:32" ht="15" customHeight="1" x14ac:dyDescent="0.2">
      <c r="A37" s="4" t="s">
        <v>122</v>
      </c>
      <c r="B37" s="3" t="s">
        <v>113</v>
      </c>
      <c r="C37" s="4" t="s">
        <v>92</v>
      </c>
      <c r="D37" s="4" t="s">
        <v>92</v>
      </c>
      <c r="E37" s="4" t="s">
        <v>92</v>
      </c>
      <c r="F37" s="4" t="s">
        <v>92</v>
      </c>
      <c r="G37" s="4" t="s">
        <v>92</v>
      </c>
      <c r="H37" s="4" t="s">
        <v>92</v>
      </c>
      <c r="I37" s="4" t="s">
        <v>92</v>
      </c>
      <c r="J37" s="4" t="s">
        <v>92</v>
      </c>
      <c r="K37" s="4" t="s">
        <v>92</v>
      </c>
      <c r="L37" s="4" t="s">
        <v>92</v>
      </c>
      <c r="M37" s="4" t="s">
        <v>92</v>
      </c>
      <c r="N37" s="4">
        <v>331</v>
      </c>
      <c r="O37" s="4" t="s">
        <v>92</v>
      </c>
      <c r="P37" s="4" t="s">
        <v>92</v>
      </c>
      <c r="Q37" s="4" t="s">
        <v>92</v>
      </c>
      <c r="R37" s="4" t="s">
        <v>92</v>
      </c>
      <c r="S37" s="4" t="s">
        <v>92</v>
      </c>
      <c r="T37" s="4" t="s">
        <v>92</v>
      </c>
      <c r="U37" s="4" t="s">
        <v>92</v>
      </c>
      <c r="V37" s="4" t="s">
        <v>92</v>
      </c>
      <c r="W37" s="4" t="s">
        <v>92</v>
      </c>
      <c r="X37" s="4" t="s">
        <v>92</v>
      </c>
      <c r="Y37" s="4" t="s">
        <v>92</v>
      </c>
      <c r="Z37" s="4" t="s">
        <v>92</v>
      </c>
      <c r="AA37" s="4" t="s">
        <v>92</v>
      </c>
      <c r="AB37" s="4" t="s">
        <v>92</v>
      </c>
      <c r="AC37" s="4" t="s">
        <v>92</v>
      </c>
      <c r="AD37" s="4" t="s">
        <v>92</v>
      </c>
      <c r="AE37" s="4" t="s">
        <v>92</v>
      </c>
      <c r="AF37" s="4" t="s">
        <v>92</v>
      </c>
    </row>
    <row r="38" spans="1:32" ht="15" customHeight="1" x14ac:dyDescent="0.2">
      <c r="A38" s="4" t="s">
        <v>123</v>
      </c>
      <c r="B38" s="3" t="s">
        <v>113</v>
      </c>
      <c r="C38" s="4" t="s">
        <v>92</v>
      </c>
      <c r="D38" s="4" t="s">
        <v>92</v>
      </c>
      <c r="E38" s="4" t="s">
        <v>92</v>
      </c>
      <c r="F38" s="4" t="s">
        <v>92</v>
      </c>
      <c r="G38" s="4" t="s">
        <v>92</v>
      </c>
      <c r="H38" s="4" t="s">
        <v>92</v>
      </c>
      <c r="I38" s="4" t="s">
        <v>92</v>
      </c>
      <c r="J38" s="4" t="s">
        <v>92</v>
      </c>
      <c r="K38" s="4" t="s">
        <v>92</v>
      </c>
      <c r="L38" s="4" t="s">
        <v>92</v>
      </c>
      <c r="M38" s="4" t="s">
        <v>92</v>
      </c>
      <c r="N38" s="4">
        <v>433</v>
      </c>
      <c r="O38" s="4" t="s">
        <v>92</v>
      </c>
      <c r="P38" s="4" t="s">
        <v>92</v>
      </c>
      <c r="Q38" s="4" t="s">
        <v>92</v>
      </c>
      <c r="R38" s="4" t="s">
        <v>92</v>
      </c>
      <c r="S38" s="4" t="s">
        <v>92</v>
      </c>
      <c r="T38" s="4" t="s">
        <v>92</v>
      </c>
      <c r="U38" s="4" t="s">
        <v>92</v>
      </c>
      <c r="V38" s="4" t="s">
        <v>92</v>
      </c>
      <c r="W38" s="4" t="s">
        <v>92</v>
      </c>
      <c r="X38" s="4" t="s">
        <v>92</v>
      </c>
      <c r="Y38" s="4" t="s">
        <v>92</v>
      </c>
      <c r="Z38" s="4" t="s">
        <v>92</v>
      </c>
      <c r="AA38" s="4" t="s">
        <v>92</v>
      </c>
      <c r="AB38" s="4" t="s">
        <v>92</v>
      </c>
      <c r="AC38" s="4" t="s">
        <v>92</v>
      </c>
      <c r="AD38" s="4" t="s">
        <v>92</v>
      </c>
      <c r="AE38" s="4" t="s">
        <v>92</v>
      </c>
      <c r="AF38" s="4" t="s">
        <v>92</v>
      </c>
    </row>
    <row r="39" spans="1:32" ht="15" customHeight="1" x14ac:dyDescent="0.2">
      <c r="A39" s="4" t="s">
        <v>124</v>
      </c>
      <c r="B39" s="3" t="s">
        <v>107</v>
      </c>
      <c r="C39" s="4" t="s">
        <v>92</v>
      </c>
      <c r="D39" s="4" t="s">
        <v>92</v>
      </c>
      <c r="E39" s="4" t="s">
        <v>92</v>
      </c>
      <c r="F39" s="4" t="s">
        <v>92</v>
      </c>
      <c r="G39" s="4" t="s">
        <v>92</v>
      </c>
      <c r="H39" s="4" t="s">
        <v>92</v>
      </c>
      <c r="I39" s="4" t="s">
        <v>92</v>
      </c>
      <c r="J39" s="4" t="s">
        <v>92</v>
      </c>
      <c r="K39" s="4" t="s">
        <v>92</v>
      </c>
      <c r="L39" s="4" t="s">
        <v>92</v>
      </c>
      <c r="M39" s="4" t="s">
        <v>92</v>
      </c>
      <c r="N39" s="4">
        <v>89.7</v>
      </c>
      <c r="O39" s="4" t="s">
        <v>92</v>
      </c>
      <c r="P39" s="4" t="s">
        <v>92</v>
      </c>
      <c r="Q39" s="4" t="s">
        <v>92</v>
      </c>
      <c r="R39" s="4" t="s">
        <v>92</v>
      </c>
      <c r="S39" s="4" t="s">
        <v>92</v>
      </c>
      <c r="T39" s="4" t="s">
        <v>92</v>
      </c>
      <c r="U39" s="4" t="s">
        <v>92</v>
      </c>
      <c r="V39" s="4" t="s">
        <v>92</v>
      </c>
      <c r="W39" s="4" t="s">
        <v>92</v>
      </c>
      <c r="X39" s="4" t="s">
        <v>92</v>
      </c>
      <c r="Y39" s="4" t="s">
        <v>92</v>
      </c>
      <c r="Z39" s="4" t="s">
        <v>92</v>
      </c>
      <c r="AA39" s="4" t="s">
        <v>92</v>
      </c>
      <c r="AB39" s="4" t="s">
        <v>92</v>
      </c>
      <c r="AC39" s="4" t="s">
        <v>92</v>
      </c>
      <c r="AD39" s="4" t="s">
        <v>92</v>
      </c>
      <c r="AE39" s="4" t="s">
        <v>92</v>
      </c>
      <c r="AF39" s="4" t="s">
        <v>92</v>
      </c>
    </row>
    <row r="40" spans="1:32" ht="15" customHeight="1" x14ac:dyDescent="0.2">
      <c r="A40" s="4" t="s">
        <v>125</v>
      </c>
      <c r="B40" s="3" t="s">
        <v>113</v>
      </c>
      <c r="C40" s="4" t="s">
        <v>92</v>
      </c>
      <c r="D40" s="4" t="s">
        <v>92</v>
      </c>
      <c r="E40" s="4" t="s">
        <v>92</v>
      </c>
      <c r="F40" s="4" t="s">
        <v>92</v>
      </c>
      <c r="G40" s="4" t="s">
        <v>92</v>
      </c>
      <c r="H40" s="4" t="s">
        <v>92</v>
      </c>
      <c r="I40" s="4" t="s">
        <v>92</v>
      </c>
      <c r="J40" s="4" t="s">
        <v>92</v>
      </c>
      <c r="K40" s="4" t="s">
        <v>92</v>
      </c>
      <c r="L40" s="4" t="s">
        <v>92</v>
      </c>
      <c r="M40" s="4" t="s">
        <v>92</v>
      </c>
      <c r="N40" s="4">
        <v>144</v>
      </c>
      <c r="O40" s="4" t="s">
        <v>92</v>
      </c>
      <c r="P40" s="4" t="s">
        <v>92</v>
      </c>
      <c r="Q40" s="4" t="s">
        <v>92</v>
      </c>
      <c r="R40" s="4" t="s">
        <v>92</v>
      </c>
      <c r="S40" s="4" t="s">
        <v>92</v>
      </c>
      <c r="T40" s="4" t="s">
        <v>92</v>
      </c>
      <c r="U40" s="4" t="s">
        <v>92</v>
      </c>
      <c r="V40" s="4" t="s">
        <v>92</v>
      </c>
      <c r="W40" s="4" t="s">
        <v>92</v>
      </c>
      <c r="X40" s="4" t="s">
        <v>92</v>
      </c>
      <c r="Y40" s="4" t="s">
        <v>92</v>
      </c>
      <c r="Z40" s="4" t="s">
        <v>92</v>
      </c>
      <c r="AA40" s="4" t="s">
        <v>92</v>
      </c>
      <c r="AB40" s="4" t="s">
        <v>92</v>
      </c>
      <c r="AC40" s="4" t="s">
        <v>92</v>
      </c>
      <c r="AD40" s="4" t="s">
        <v>92</v>
      </c>
      <c r="AE40" s="4" t="s">
        <v>92</v>
      </c>
      <c r="AF40" s="4" t="s">
        <v>92</v>
      </c>
    </row>
    <row r="41" spans="1:32" ht="15" customHeight="1" x14ac:dyDescent="0.2">
      <c r="A41" s="4" t="s">
        <v>126</v>
      </c>
      <c r="B41" s="3" t="s">
        <v>113</v>
      </c>
      <c r="C41" s="4" t="s">
        <v>92</v>
      </c>
      <c r="D41" s="4" t="s">
        <v>92</v>
      </c>
      <c r="E41" s="4" t="s">
        <v>92</v>
      </c>
      <c r="F41" s="4" t="s">
        <v>92</v>
      </c>
      <c r="G41" s="4" t="s">
        <v>92</v>
      </c>
      <c r="H41" s="4" t="s">
        <v>92</v>
      </c>
      <c r="I41" s="4" t="s">
        <v>92</v>
      </c>
      <c r="J41" s="4" t="s">
        <v>92</v>
      </c>
      <c r="K41" s="4" t="s">
        <v>92</v>
      </c>
      <c r="L41" s="4" t="s">
        <v>92</v>
      </c>
      <c r="M41" s="4" t="s">
        <v>92</v>
      </c>
      <c r="N41" s="4">
        <v>592</v>
      </c>
      <c r="O41" s="4" t="s">
        <v>92</v>
      </c>
      <c r="P41" s="4" t="s">
        <v>92</v>
      </c>
      <c r="Q41" s="4" t="s">
        <v>92</v>
      </c>
      <c r="R41" s="4" t="s">
        <v>92</v>
      </c>
      <c r="S41" s="4" t="s">
        <v>92</v>
      </c>
      <c r="T41" s="4" t="s">
        <v>92</v>
      </c>
      <c r="U41" s="4" t="s">
        <v>92</v>
      </c>
      <c r="V41" s="4" t="s">
        <v>92</v>
      </c>
      <c r="W41" s="4" t="s">
        <v>92</v>
      </c>
      <c r="X41" s="4" t="s">
        <v>92</v>
      </c>
      <c r="Y41" s="4" t="s">
        <v>92</v>
      </c>
      <c r="Z41" s="4" t="s">
        <v>92</v>
      </c>
      <c r="AA41" s="4" t="s">
        <v>92</v>
      </c>
      <c r="AB41" s="4" t="s">
        <v>92</v>
      </c>
      <c r="AC41" s="4" t="s">
        <v>92</v>
      </c>
      <c r="AD41" s="4" t="s">
        <v>92</v>
      </c>
      <c r="AE41" s="4" t="s">
        <v>92</v>
      </c>
      <c r="AF41" s="4" t="s">
        <v>92</v>
      </c>
    </row>
    <row r="42" spans="1:32" ht="15" customHeight="1" x14ac:dyDescent="0.2">
      <c r="A42" s="4" t="s">
        <v>127</v>
      </c>
      <c r="B42" s="3" t="s">
        <v>113</v>
      </c>
      <c r="C42" s="4" t="s">
        <v>92</v>
      </c>
      <c r="D42" s="4" t="s">
        <v>92</v>
      </c>
      <c r="E42" s="4" t="s">
        <v>92</v>
      </c>
      <c r="F42" s="4" t="s">
        <v>92</v>
      </c>
      <c r="G42" s="4" t="s">
        <v>92</v>
      </c>
      <c r="H42" s="4" t="s">
        <v>92</v>
      </c>
      <c r="I42" s="4" t="s">
        <v>92</v>
      </c>
      <c r="J42" s="4" t="s">
        <v>92</v>
      </c>
      <c r="K42" s="4" t="s">
        <v>92</v>
      </c>
      <c r="L42" s="4" t="s">
        <v>92</v>
      </c>
      <c r="M42" s="4" t="s">
        <v>92</v>
      </c>
      <c r="N42" s="4">
        <v>24.4</v>
      </c>
      <c r="O42" s="4" t="s">
        <v>92</v>
      </c>
      <c r="P42" s="4" t="s">
        <v>92</v>
      </c>
      <c r="Q42" s="4" t="s">
        <v>92</v>
      </c>
      <c r="R42" s="4" t="s">
        <v>92</v>
      </c>
      <c r="S42" s="4" t="s">
        <v>92</v>
      </c>
      <c r="T42" s="4" t="s">
        <v>92</v>
      </c>
      <c r="U42" s="4" t="s">
        <v>92</v>
      </c>
      <c r="V42" s="4" t="s">
        <v>92</v>
      </c>
      <c r="W42" s="4" t="s">
        <v>92</v>
      </c>
      <c r="X42" s="4" t="s">
        <v>92</v>
      </c>
      <c r="Y42" s="4" t="s">
        <v>92</v>
      </c>
      <c r="Z42" s="4" t="s">
        <v>92</v>
      </c>
      <c r="AA42" s="4" t="s">
        <v>92</v>
      </c>
      <c r="AB42" s="4" t="s">
        <v>92</v>
      </c>
      <c r="AC42" s="4" t="s">
        <v>92</v>
      </c>
      <c r="AD42" s="4" t="s">
        <v>92</v>
      </c>
      <c r="AE42" s="4" t="s">
        <v>92</v>
      </c>
      <c r="AF42" s="4" t="s">
        <v>92</v>
      </c>
    </row>
    <row r="43" spans="1:32" ht="15" customHeight="1" x14ac:dyDescent="0.2">
      <c r="A43" s="4" t="s">
        <v>128</v>
      </c>
      <c r="B43" s="3" t="s">
        <v>113</v>
      </c>
      <c r="C43" s="4" t="s">
        <v>92</v>
      </c>
      <c r="D43" s="4" t="s">
        <v>92</v>
      </c>
      <c r="E43" s="4" t="s">
        <v>92</v>
      </c>
      <c r="F43" s="4" t="s">
        <v>92</v>
      </c>
      <c r="G43" s="4" t="s">
        <v>92</v>
      </c>
      <c r="H43" s="4" t="s">
        <v>92</v>
      </c>
      <c r="I43" s="4" t="s">
        <v>92</v>
      </c>
      <c r="J43" s="4" t="s">
        <v>92</v>
      </c>
      <c r="K43" s="4" t="s">
        <v>92</v>
      </c>
      <c r="L43" s="4" t="s">
        <v>92</v>
      </c>
      <c r="M43" s="4" t="s">
        <v>92</v>
      </c>
      <c r="N43" s="4">
        <v>396</v>
      </c>
      <c r="O43" s="4" t="s">
        <v>92</v>
      </c>
      <c r="P43" s="4" t="s">
        <v>92</v>
      </c>
      <c r="Q43" s="4" t="s">
        <v>92</v>
      </c>
      <c r="R43" s="4" t="s">
        <v>92</v>
      </c>
      <c r="S43" s="4" t="s">
        <v>92</v>
      </c>
      <c r="T43" s="4" t="s">
        <v>92</v>
      </c>
      <c r="U43" s="4" t="s">
        <v>92</v>
      </c>
      <c r="V43" s="4" t="s">
        <v>92</v>
      </c>
      <c r="W43" s="4" t="s">
        <v>92</v>
      </c>
      <c r="X43" s="4" t="s">
        <v>92</v>
      </c>
      <c r="Y43" s="4" t="s">
        <v>92</v>
      </c>
      <c r="Z43" s="4" t="s">
        <v>92</v>
      </c>
      <c r="AA43" s="4" t="s">
        <v>92</v>
      </c>
      <c r="AB43" s="4" t="s">
        <v>92</v>
      </c>
      <c r="AC43" s="4" t="s">
        <v>92</v>
      </c>
      <c r="AD43" s="4" t="s">
        <v>92</v>
      </c>
      <c r="AE43" s="4" t="s">
        <v>92</v>
      </c>
      <c r="AF43" s="4" t="s">
        <v>92</v>
      </c>
    </row>
    <row r="44" spans="1:32" ht="15" customHeight="1" x14ac:dyDescent="0.2">
      <c r="A44" s="4" t="s">
        <v>129</v>
      </c>
      <c r="B44" s="3" t="s">
        <v>113</v>
      </c>
      <c r="C44" s="4" t="s">
        <v>92</v>
      </c>
      <c r="D44" s="4" t="s">
        <v>92</v>
      </c>
      <c r="E44" s="4" t="s">
        <v>92</v>
      </c>
      <c r="F44" s="4" t="s">
        <v>92</v>
      </c>
      <c r="G44" s="4" t="s">
        <v>92</v>
      </c>
      <c r="H44" s="4" t="s">
        <v>92</v>
      </c>
      <c r="I44" s="4" t="s">
        <v>92</v>
      </c>
      <c r="J44" s="4" t="s">
        <v>92</v>
      </c>
      <c r="K44" s="4" t="s">
        <v>92</v>
      </c>
      <c r="L44" s="4" t="s">
        <v>92</v>
      </c>
      <c r="M44" s="4" t="s">
        <v>92</v>
      </c>
      <c r="N44" s="4">
        <v>15.5</v>
      </c>
      <c r="O44" s="4" t="s">
        <v>92</v>
      </c>
      <c r="P44" s="4" t="s">
        <v>92</v>
      </c>
      <c r="Q44" s="4" t="s">
        <v>92</v>
      </c>
      <c r="R44" s="4" t="s">
        <v>92</v>
      </c>
      <c r="S44" s="4" t="s">
        <v>92</v>
      </c>
      <c r="T44" s="4" t="s">
        <v>92</v>
      </c>
      <c r="U44" s="4" t="s">
        <v>92</v>
      </c>
      <c r="V44" s="4" t="s">
        <v>92</v>
      </c>
      <c r="W44" s="4" t="s">
        <v>92</v>
      </c>
      <c r="X44" s="4" t="s">
        <v>92</v>
      </c>
      <c r="Y44" s="4" t="s">
        <v>92</v>
      </c>
      <c r="Z44" s="4" t="s">
        <v>92</v>
      </c>
      <c r="AA44" s="4" t="s">
        <v>92</v>
      </c>
      <c r="AB44" s="4" t="s">
        <v>92</v>
      </c>
      <c r="AC44" s="4" t="s">
        <v>92</v>
      </c>
      <c r="AD44" s="4" t="s">
        <v>92</v>
      </c>
      <c r="AE44" s="4" t="s">
        <v>92</v>
      </c>
      <c r="AF44" s="4" t="s">
        <v>92</v>
      </c>
    </row>
    <row r="45" spans="1:32" ht="15" customHeight="1" x14ac:dyDescent="0.2">
      <c r="A45" s="4" t="s">
        <v>130</v>
      </c>
      <c r="B45" s="3" t="s">
        <v>107</v>
      </c>
      <c r="C45" s="4" t="s">
        <v>92</v>
      </c>
      <c r="D45" s="4" t="s">
        <v>92</v>
      </c>
      <c r="E45" s="4" t="s">
        <v>92</v>
      </c>
      <c r="F45" s="4" t="s">
        <v>92</v>
      </c>
      <c r="G45" s="4" t="s">
        <v>92</v>
      </c>
      <c r="H45" s="4" t="s">
        <v>92</v>
      </c>
      <c r="I45" s="4" t="s">
        <v>92</v>
      </c>
      <c r="J45" s="4" t="s">
        <v>92</v>
      </c>
      <c r="K45" s="4" t="s">
        <v>92</v>
      </c>
      <c r="L45" s="4" t="s">
        <v>92</v>
      </c>
      <c r="M45" s="4" t="s">
        <v>92</v>
      </c>
      <c r="N45" s="4">
        <v>95.3</v>
      </c>
      <c r="O45" s="4" t="s">
        <v>92</v>
      </c>
      <c r="P45" s="4" t="s">
        <v>92</v>
      </c>
      <c r="Q45" s="4" t="s">
        <v>92</v>
      </c>
      <c r="R45" s="4" t="s">
        <v>92</v>
      </c>
      <c r="S45" s="4" t="s">
        <v>92</v>
      </c>
      <c r="T45" s="4" t="s">
        <v>92</v>
      </c>
      <c r="U45" s="4" t="s">
        <v>92</v>
      </c>
      <c r="V45" s="4" t="s">
        <v>92</v>
      </c>
      <c r="W45" s="4" t="s">
        <v>92</v>
      </c>
      <c r="X45" s="4" t="s">
        <v>92</v>
      </c>
      <c r="Y45" s="4" t="s">
        <v>92</v>
      </c>
      <c r="Z45" s="4" t="s">
        <v>92</v>
      </c>
      <c r="AA45" s="4" t="s">
        <v>92</v>
      </c>
      <c r="AB45" s="4" t="s">
        <v>92</v>
      </c>
      <c r="AC45" s="4" t="s">
        <v>92</v>
      </c>
      <c r="AD45" s="4" t="s">
        <v>92</v>
      </c>
      <c r="AE45" s="4" t="s">
        <v>92</v>
      </c>
      <c r="AF45" s="4" t="s">
        <v>92</v>
      </c>
    </row>
    <row r="46" spans="1:32" ht="15" customHeight="1" x14ac:dyDescent="0.2">
      <c r="A46" s="4" t="s">
        <v>131</v>
      </c>
      <c r="B46" s="3" t="s">
        <v>113</v>
      </c>
      <c r="C46" s="4" t="s">
        <v>92</v>
      </c>
      <c r="D46" s="4" t="s">
        <v>92</v>
      </c>
      <c r="E46" s="4" t="s">
        <v>92</v>
      </c>
      <c r="F46" s="4" t="s">
        <v>92</v>
      </c>
      <c r="G46" s="4" t="s">
        <v>92</v>
      </c>
      <c r="H46" s="4" t="s">
        <v>92</v>
      </c>
      <c r="I46" s="4" t="s">
        <v>92</v>
      </c>
      <c r="J46" s="4" t="s">
        <v>92</v>
      </c>
      <c r="K46" s="4" t="s">
        <v>92</v>
      </c>
      <c r="L46" s="4" t="s">
        <v>92</v>
      </c>
      <c r="M46" s="4" t="s">
        <v>92</v>
      </c>
      <c r="N46" s="4">
        <v>5300</v>
      </c>
      <c r="O46" s="4" t="s">
        <v>92</v>
      </c>
      <c r="P46" s="4" t="s">
        <v>92</v>
      </c>
      <c r="Q46" s="4" t="s">
        <v>92</v>
      </c>
      <c r="R46" s="4" t="s">
        <v>92</v>
      </c>
      <c r="S46" s="4" t="s">
        <v>92</v>
      </c>
      <c r="T46" s="4" t="s">
        <v>92</v>
      </c>
      <c r="U46" s="4" t="s">
        <v>92</v>
      </c>
      <c r="V46" s="4" t="s">
        <v>92</v>
      </c>
      <c r="W46" s="4" t="s">
        <v>92</v>
      </c>
      <c r="X46" s="4" t="s">
        <v>92</v>
      </c>
      <c r="Y46" s="4" t="s">
        <v>92</v>
      </c>
      <c r="Z46" s="4" t="s">
        <v>92</v>
      </c>
      <c r="AA46" s="4" t="s">
        <v>92</v>
      </c>
      <c r="AB46" s="4" t="s">
        <v>92</v>
      </c>
      <c r="AC46" s="4" t="s">
        <v>92</v>
      </c>
      <c r="AD46" s="4" t="s">
        <v>92</v>
      </c>
      <c r="AE46" s="4" t="s">
        <v>92</v>
      </c>
      <c r="AF46" s="4" t="s">
        <v>92</v>
      </c>
    </row>
    <row r="47" spans="1:32" ht="15" customHeight="1" x14ac:dyDescent="0.2">
      <c r="A47" s="4" t="s">
        <v>132</v>
      </c>
      <c r="B47" s="3" t="s">
        <v>107</v>
      </c>
      <c r="C47" s="4" t="s">
        <v>92</v>
      </c>
      <c r="D47" s="4" t="s">
        <v>92</v>
      </c>
      <c r="E47" s="4" t="s">
        <v>92</v>
      </c>
      <c r="F47" s="4" t="s">
        <v>92</v>
      </c>
      <c r="G47" s="4" t="s">
        <v>92</v>
      </c>
      <c r="H47" s="4" t="s">
        <v>92</v>
      </c>
      <c r="I47" s="4" t="s">
        <v>92</v>
      </c>
      <c r="J47" s="4" t="s">
        <v>92</v>
      </c>
      <c r="K47" s="4" t="s">
        <v>92</v>
      </c>
      <c r="L47" s="4" t="s">
        <v>92</v>
      </c>
      <c r="M47" s="4" t="s">
        <v>92</v>
      </c>
      <c r="N47" s="4">
        <v>103</v>
      </c>
      <c r="O47" s="4" t="s">
        <v>92</v>
      </c>
      <c r="P47" s="4" t="s">
        <v>92</v>
      </c>
      <c r="Q47" s="4" t="s">
        <v>92</v>
      </c>
      <c r="R47" s="4" t="s">
        <v>92</v>
      </c>
      <c r="S47" s="4" t="s">
        <v>92</v>
      </c>
      <c r="T47" s="4" t="s">
        <v>92</v>
      </c>
      <c r="U47" s="4" t="s">
        <v>92</v>
      </c>
      <c r="V47" s="4" t="s">
        <v>92</v>
      </c>
      <c r="W47" s="4" t="s">
        <v>92</v>
      </c>
      <c r="X47" s="4" t="s">
        <v>92</v>
      </c>
      <c r="Y47" s="4" t="s">
        <v>92</v>
      </c>
      <c r="Z47" s="4" t="s">
        <v>92</v>
      </c>
      <c r="AA47" s="4" t="s">
        <v>92</v>
      </c>
      <c r="AB47" s="4" t="s">
        <v>92</v>
      </c>
      <c r="AC47" s="4" t="s">
        <v>92</v>
      </c>
      <c r="AD47" s="4" t="s">
        <v>92</v>
      </c>
      <c r="AE47" s="4" t="s">
        <v>92</v>
      </c>
      <c r="AF47" s="4" t="s">
        <v>92</v>
      </c>
    </row>
    <row r="48" spans="1:32" ht="15" customHeight="1" x14ac:dyDescent="0.2">
      <c r="A48" s="4" t="s">
        <v>133</v>
      </c>
      <c r="B48" s="3" t="s">
        <v>113</v>
      </c>
      <c r="C48" s="4" t="s">
        <v>92</v>
      </c>
      <c r="D48" s="4" t="s">
        <v>92</v>
      </c>
      <c r="E48" s="4" t="s">
        <v>92</v>
      </c>
      <c r="F48" s="4" t="s">
        <v>92</v>
      </c>
      <c r="G48" s="4" t="s">
        <v>92</v>
      </c>
      <c r="H48" s="4" t="s">
        <v>92</v>
      </c>
      <c r="I48" s="4" t="s">
        <v>92</v>
      </c>
      <c r="J48" s="4" t="s">
        <v>92</v>
      </c>
      <c r="K48" s="4" t="s">
        <v>92</v>
      </c>
      <c r="L48" s="4" t="s">
        <v>92</v>
      </c>
      <c r="M48" s="4" t="s">
        <v>92</v>
      </c>
      <c r="N48" s="4">
        <v>299</v>
      </c>
      <c r="O48" s="4" t="s">
        <v>92</v>
      </c>
      <c r="P48" s="4" t="s">
        <v>92</v>
      </c>
      <c r="Q48" s="4" t="s">
        <v>92</v>
      </c>
      <c r="R48" s="4" t="s">
        <v>92</v>
      </c>
      <c r="S48" s="4" t="s">
        <v>92</v>
      </c>
      <c r="T48" s="4" t="s">
        <v>92</v>
      </c>
      <c r="U48" s="4" t="s">
        <v>92</v>
      </c>
      <c r="V48" s="4" t="s">
        <v>92</v>
      </c>
      <c r="W48" s="4" t="s">
        <v>92</v>
      </c>
      <c r="X48" s="4" t="s">
        <v>92</v>
      </c>
      <c r="Y48" s="4" t="s">
        <v>92</v>
      </c>
      <c r="Z48" s="4" t="s">
        <v>92</v>
      </c>
      <c r="AA48" s="4" t="s">
        <v>92</v>
      </c>
      <c r="AB48" s="4" t="s">
        <v>92</v>
      </c>
      <c r="AC48" s="4" t="s">
        <v>92</v>
      </c>
      <c r="AD48" s="4" t="s">
        <v>92</v>
      </c>
      <c r="AE48" s="4" t="s">
        <v>92</v>
      </c>
      <c r="AF48" s="4" t="s">
        <v>92</v>
      </c>
    </row>
    <row r="49" spans="1:32" ht="15" customHeight="1" x14ac:dyDescent="0.2">
      <c r="A49" s="4" t="s">
        <v>134</v>
      </c>
      <c r="B49" s="3" t="s">
        <v>107</v>
      </c>
      <c r="C49" s="4" t="s">
        <v>92</v>
      </c>
      <c r="D49" s="4" t="s">
        <v>92</v>
      </c>
      <c r="E49" s="4" t="s">
        <v>92</v>
      </c>
      <c r="F49" s="4" t="s">
        <v>92</v>
      </c>
      <c r="G49" s="4" t="s">
        <v>92</v>
      </c>
      <c r="H49" s="4" t="s">
        <v>92</v>
      </c>
      <c r="I49" s="4" t="s">
        <v>92</v>
      </c>
      <c r="J49" s="4" t="s">
        <v>92</v>
      </c>
      <c r="K49" s="4" t="s">
        <v>92</v>
      </c>
      <c r="L49" s="4" t="s">
        <v>92</v>
      </c>
      <c r="M49" s="4" t="s">
        <v>92</v>
      </c>
      <c r="N49" s="4">
        <v>93.5</v>
      </c>
      <c r="O49" s="4" t="s">
        <v>92</v>
      </c>
      <c r="P49" s="4" t="s">
        <v>92</v>
      </c>
      <c r="Q49" s="4" t="s">
        <v>92</v>
      </c>
      <c r="R49" s="4" t="s">
        <v>92</v>
      </c>
      <c r="S49" s="4" t="s">
        <v>92</v>
      </c>
      <c r="T49" s="4" t="s">
        <v>92</v>
      </c>
      <c r="U49" s="4" t="s">
        <v>92</v>
      </c>
      <c r="V49" s="4" t="s">
        <v>92</v>
      </c>
      <c r="W49" s="4" t="s">
        <v>92</v>
      </c>
      <c r="X49" s="4" t="s">
        <v>92</v>
      </c>
      <c r="Y49" s="4" t="s">
        <v>92</v>
      </c>
      <c r="Z49" s="4" t="s">
        <v>92</v>
      </c>
      <c r="AA49" s="4" t="s">
        <v>92</v>
      </c>
      <c r="AB49" s="4" t="s">
        <v>92</v>
      </c>
      <c r="AC49" s="4" t="s">
        <v>92</v>
      </c>
      <c r="AD49" s="4" t="s">
        <v>92</v>
      </c>
      <c r="AE49" s="4" t="s">
        <v>92</v>
      </c>
      <c r="AF49" s="4" t="s">
        <v>92</v>
      </c>
    </row>
    <row r="50" spans="1:32" ht="15" customHeight="1" x14ac:dyDescent="0.2">
      <c r="A50" s="4" t="s">
        <v>135</v>
      </c>
      <c r="B50" s="3" t="s">
        <v>113</v>
      </c>
      <c r="C50" s="4" t="s">
        <v>92</v>
      </c>
      <c r="D50" s="4" t="s">
        <v>92</v>
      </c>
      <c r="E50" s="4" t="s">
        <v>92</v>
      </c>
      <c r="F50" s="4" t="s">
        <v>92</v>
      </c>
      <c r="G50" s="4" t="s">
        <v>92</v>
      </c>
      <c r="H50" s="4" t="s">
        <v>92</v>
      </c>
      <c r="I50" s="4" t="s">
        <v>92</v>
      </c>
      <c r="J50" s="4" t="s">
        <v>92</v>
      </c>
      <c r="K50" s="4" t="s">
        <v>92</v>
      </c>
      <c r="L50" s="4" t="s">
        <v>92</v>
      </c>
      <c r="M50" s="4" t="s">
        <v>92</v>
      </c>
      <c r="N50" s="4">
        <v>536</v>
      </c>
      <c r="O50" s="4" t="s">
        <v>92</v>
      </c>
      <c r="P50" s="4" t="s">
        <v>92</v>
      </c>
      <c r="Q50" s="4" t="s">
        <v>92</v>
      </c>
      <c r="R50" s="4" t="s">
        <v>92</v>
      </c>
      <c r="S50" s="4" t="s">
        <v>92</v>
      </c>
      <c r="T50" s="4" t="s">
        <v>92</v>
      </c>
      <c r="U50" s="4" t="s">
        <v>92</v>
      </c>
      <c r="V50" s="4" t="s">
        <v>92</v>
      </c>
      <c r="W50" s="4" t="s">
        <v>92</v>
      </c>
      <c r="X50" s="4" t="s">
        <v>92</v>
      </c>
      <c r="Y50" s="4" t="s">
        <v>92</v>
      </c>
      <c r="Z50" s="4" t="s">
        <v>92</v>
      </c>
      <c r="AA50" s="4" t="s">
        <v>92</v>
      </c>
      <c r="AB50" s="4" t="s">
        <v>92</v>
      </c>
      <c r="AC50" s="4" t="s">
        <v>92</v>
      </c>
      <c r="AD50" s="4" t="s">
        <v>92</v>
      </c>
      <c r="AE50" s="4" t="s">
        <v>92</v>
      </c>
      <c r="AF50" s="4" t="s">
        <v>92</v>
      </c>
    </row>
  </sheetData>
  <mergeCells count="27">
    <mergeCell ref="A28:B28"/>
    <mergeCell ref="C28:AF28"/>
    <mergeCell ref="A17:B17"/>
    <mergeCell ref="A18:B18"/>
    <mergeCell ref="C18:AF18"/>
    <mergeCell ref="A19:B19"/>
    <mergeCell ref="C19:AF19"/>
    <mergeCell ref="A26:B26"/>
    <mergeCell ref="C26:AF26"/>
    <mergeCell ref="A16:B16"/>
    <mergeCell ref="A6:B6"/>
    <mergeCell ref="A7:B7"/>
    <mergeCell ref="A8:B8"/>
    <mergeCell ref="C8:AF8"/>
    <mergeCell ref="A9:B9"/>
    <mergeCell ref="A10:B10"/>
    <mergeCell ref="A11:B11"/>
    <mergeCell ref="A12:B12"/>
    <mergeCell ref="A13:B13"/>
    <mergeCell ref="A14:B14"/>
    <mergeCell ref="A15:B15"/>
    <mergeCell ref="A5:B5"/>
    <mergeCell ref="A1:B1"/>
    <mergeCell ref="A2:B2"/>
    <mergeCell ref="C2:AF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pane xSplit="2" ySplit="18" topLeftCell="C34" activePane="bottomRight" state="frozen"/>
      <selection pane="topRight" activeCell="C1" sqref="C1"/>
      <selection pane="bottomLeft" activeCell="A19" sqref="A19"/>
      <selection pane="bottomRight" activeCell="AF37" sqref="C37:AF37"/>
    </sheetView>
  </sheetViews>
  <sheetFormatPr defaultColWidth="11.875" defaultRowHeight="15" customHeight="1" x14ac:dyDescent="0.2"/>
  <cols>
    <col min="1" max="1" width="35.625" style="2" customWidth="1"/>
    <col min="2" max="8" width="9.25" style="2" customWidth="1"/>
    <col min="9" max="16384" width="11.875" style="1"/>
  </cols>
  <sheetData>
    <row r="1" spans="1:32" ht="15" customHeight="1" x14ac:dyDescent="0.2">
      <c r="A1" s="31" t="s">
        <v>0</v>
      </c>
      <c r="B1" s="31"/>
      <c r="C1" s="3">
        <v>13732511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</row>
    <row r="2" spans="1:32" ht="15" customHeight="1" x14ac:dyDescent="0.2">
      <c r="A2" s="32" t="s">
        <v>31</v>
      </c>
      <c r="B2" s="32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15" customHeight="1" x14ac:dyDescent="0.2">
      <c r="A3" s="30" t="s">
        <v>32</v>
      </c>
      <c r="B3" s="30"/>
      <c r="C3" s="3" t="s">
        <v>33</v>
      </c>
      <c r="D3" s="3" t="s">
        <v>33</v>
      </c>
      <c r="E3" s="3" t="s">
        <v>33</v>
      </c>
      <c r="F3" s="3" t="s">
        <v>33</v>
      </c>
      <c r="G3" s="3" t="s">
        <v>33</v>
      </c>
      <c r="H3" s="3" t="s">
        <v>33</v>
      </c>
      <c r="I3" s="3" t="s">
        <v>33</v>
      </c>
      <c r="J3" s="3" t="s">
        <v>33</v>
      </c>
      <c r="K3" s="3" t="s">
        <v>33</v>
      </c>
      <c r="L3" s="3" t="s">
        <v>33</v>
      </c>
      <c r="M3" s="3" t="s">
        <v>33</v>
      </c>
      <c r="N3" s="3" t="s">
        <v>33</v>
      </c>
      <c r="O3" s="3" t="s">
        <v>33</v>
      </c>
      <c r="P3" s="3" t="s">
        <v>33</v>
      </c>
      <c r="Q3" s="3" t="s">
        <v>33</v>
      </c>
      <c r="R3" s="3" t="s">
        <v>33</v>
      </c>
      <c r="S3" s="3" t="s">
        <v>33</v>
      </c>
      <c r="T3" s="3" t="s">
        <v>33</v>
      </c>
      <c r="U3" s="3" t="s">
        <v>33</v>
      </c>
      <c r="V3" s="3" t="s">
        <v>33</v>
      </c>
      <c r="W3" s="3" t="s">
        <v>33</v>
      </c>
      <c r="X3" s="3" t="s">
        <v>33</v>
      </c>
      <c r="Y3" s="3" t="s">
        <v>33</v>
      </c>
      <c r="Z3" s="3" t="s">
        <v>33</v>
      </c>
      <c r="AA3" s="3" t="s">
        <v>33</v>
      </c>
      <c r="AB3" s="3" t="s">
        <v>33</v>
      </c>
      <c r="AC3" s="3" t="s">
        <v>33</v>
      </c>
      <c r="AD3" s="3" t="s">
        <v>33</v>
      </c>
      <c r="AE3" s="3" t="s">
        <v>33</v>
      </c>
      <c r="AF3" s="3" t="s">
        <v>33</v>
      </c>
    </row>
    <row r="4" spans="1:32" ht="15" customHeight="1" x14ac:dyDescent="0.2">
      <c r="A4" s="30" t="s">
        <v>34</v>
      </c>
      <c r="B4" s="30"/>
      <c r="C4" s="3" t="s">
        <v>35</v>
      </c>
      <c r="D4" s="3" t="s">
        <v>35</v>
      </c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  <c r="R4" s="3" t="s">
        <v>35</v>
      </c>
      <c r="S4" s="3" t="s">
        <v>35</v>
      </c>
      <c r="T4" s="3" t="s">
        <v>35</v>
      </c>
      <c r="U4" s="3" t="s">
        <v>35</v>
      </c>
      <c r="V4" s="3" t="s">
        <v>35</v>
      </c>
      <c r="W4" s="3" t="s">
        <v>35</v>
      </c>
      <c r="X4" s="3" t="s">
        <v>35</v>
      </c>
      <c r="Y4" s="3" t="s">
        <v>35</v>
      </c>
      <c r="Z4" s="3" t="s">
        <v>35</v>
      </c>
      <c r="AA4" s="3" t="s">
        <v>35</v>
      </c>
      <c r="AB4" s="3" t="s">
        <v>35</v>
      </c>
      <c r="AC4" s="3" t="s">
        <v>35</v>
      </c>
      <c r="AD4" s="3" t="s">
        <v>35</v>
      </c>
      <c r="AE4" s="3" t="s">
        <v>35</v>
      </c>
      <c r="AF4" s="3" t="s">
        <v>35</v>
      </c>
    </row>
    <row r="5" spans="1:32" ht="15" customHeight="1" x14ac:dyDescent="0.2">
      <c r="A5" s="30" t="s">
        <v>36</v>
      </c>
      <c r="B5" s="30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</row>
    <row r="6" spans="1:32" ht="15" customHeight="1" x14ac:dyDescent="0.2">
      <c r="A6" s="30" t="s">
        <v>37</v>
      </c>
      <c r="B6" s="30"/>
      <c r="C6" s="3" t="s">
        <v>38</v>
      </c>
      <c r="D6" s="3" t="s">
        <v>38</v>
      </c>
      <c r="E6" s="3" t="s">
        <v>38</v>
      </c>
      <c r="F6" s="3" t="s">
        <v>38</v>
      </c>
      <c r="G6" s="3" t="s">
        <v>38</v>
      </c>
      <c r="H6" s="3" t="s">
        <v>38</v>
      </c>
      <c r="I6" s="3" t="s">
        <v>38</v>
      </c>
      <c r="J6" s="3" t="s">
        <v>38</v>
      </c>
      <c r="K6" s="3" t="s">
        <v>38</v>
      </c>
      <c r="L6" s="3" t="s">
        <v>38</v>
      </c>
      <c r="M6" s="3" t="s">
        <v>38</v>
      </c>
      <c r="N6" s="3" t="s">
        <v>38</v>
      </c>
      <c r="O6" s="3" t="s">
        <v>38</v>
      </c>
      <c r="P6" s="3" t="s">
        <v>38</v>
      </c>
      <c r="Q6" s="3" t="s">
        <v>38</v>
      </c>
      <c r="R6" s="3" t="s">
        <v>38</v>
      </c>
      <c r="S6" s="3" t="s">
        <v>38</v>
      </c>
      <c r="T6" s="3" t="s">
        <v>38</v>
      </c>
      <c r="U6" s="3" t="s">
        <v>38</v>
      </c>
      <c r="V6" s="3" t="s">
        <v>38</v>
      </c>
      <c r="W6" s="3" t="s">
        <v>38</v>
      </c>
      <c r="X6" s="3" t="s">
        <v>38</v>
      </c>
      <c r="Y6" s="3" t="s">
        <v>38</v>
      </c>
      <c r="Z6" s="3" t="s">
        <v>38</v>
      </c>
      <c r="AA6" s="3" t="s">
        <v>38</v>
      </c>
      <c r="AB6" s="3" t="s">
        <v>38</v>
      </c>
      <c r="AC6" s="3" t="s">
        <v>38</v>
      </c>
      <c r="AD6" s="3" t="s">
        <v>38</v>
      </c>
      <c r="AE6" s="3" t="s">
        <v>38</v>
      </c>
      <c r="AF6" s="3" t="s">
        <v>38</v>
      </c>
    </row>
    <row r="7" spans="1:32" ht="15" customHeight="1" x14ac:dyDescent="0.2">
      <c r="A7" s="30" t="s">
        <v>39</v>
      </c>
      <c r="B7" s="30"/>
      <c r="C7" s="3" t="s">
        <v>40</v>
      </c>
      <c r="D7" s="3" t="s">
        <v>40</v>
      </c>
      <c r="E7" s="3" t="s">
        <v>40</v>
      </c>
      <c r="F7" s="3" t="s">
        <v>40</v>
      </c>
      <c r="G7" s="3" t="s">
        <v>40</v>
      </c>
      <c r="H7" s="3" t="s">
        <v>40</v>
      </c>
      <c r="I7" s="3" t="s">
        <v>40</v>
      </c>
      <c r="J7" s="3" t="s">
        <v>40</v>
      </c>
      <c r="K7" s="3" t="s">
        <v>40</v>
      </c>
      <c r="L7" s="3" t="s">
        <v>40</v>
      </c>
      <c r="M7" s="3" t="s">
        <v>40</v>
      </c>
      <c r="N7" s="3" t="s">
        <v>40</v>
      </c>
      <c r="O7" s="3" t="s">
        <v>40</v>
      </c>
      <c r="P7" s="3" t="s">
        <v>40</v>
      </c>
      <c r="Q7" s="3" t="s">
        <v>40</v>
      </c>
      <c r="R7" s="3" t="s">
        <v>40</v>
      </c>
      <c r="S7" s="3" t="s">
        <v>40</v>
      </c>
      <c r="T7" s="3" t="s">
        <v>40</v>
      </c>
      <c r="U7" s="3" t="s">
        <v>40</v>
      </c>
      <c r="V7" s="3" t="s">
        <v>40</v>
      </c>
      <c r="W7" s="3" t="s">
        <v>40</v>
      </c>
      <c r="X7" s="3" t="s">
        <v>40</v>
      </c>
      <c r="Y7" s="3" t="s">
        <v>40</v>
      </c>
      <c r="Z7" s="3" t="s">
        <v>40</v>
      </c>
      <c r="AA7" s="3" t="s">
        <v>40</v>
      </c>
      <c r="AB7" s="3" t="s">
        <v>40</v>
      </c>
      <c r="AC7" s="3" t="s">
        <v>40</v>
      </c>
      <c r="AD7" s="3" t="s">
        <v>40</v>
      </c>
      <c r="AE7" s="3" t="s">
        <v>40</v>
      </c>
      <c r="AF7" s="3" t="s">
        <v>40</v>
      </c>
    </row>
    <row r="8" spans="1:32" ht="15" customHeight="1" x14ac:dyDescent="0.2">
      <c r="A8" s="32" t="s">
        <v>41</v>
      </c>
      <c r="B8" s="32"/>
      <c r="C8" s="33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ht="15" customHeight="1" x14ac:dyDescent="0.2">
      <c r="A9" s="30" t="s">
        <v>42</v>
      </c>
      <c r="B9" s="30"/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49</v>
      </c>
      <c r="J9" s="3" t="s">
        <v>50</v>
      </c>
      <c r="K9" s="3" t="s">
        <v>51</v>
      </c>
      <c r="L9" s="3" t="s">
        <v>52</v>
      </c>
      <c r="M9" s="3" t="s">
        <v>53</v>
      </c>
      <c r="N9" s="3" t="s">
        <v>54</v>
      </c>
      <c r="O9" s="3" t="s">
        <v>55</v>
      </c>
      <c r="P9" s="3" t="s">
        <v>56</v>
      </c>
      <c r="Q9" s="3" t="s">
        <v>57</v>
      </c>
      <c r="R9" s="3" t="s">
        <v>58</v>
      </c>
      <c r="S9" s="3" t="s">
        <v>59</v>
      </c>
      <c r="T9" s="3" t="s">
        <v>60</v>
      </c>
      <c r="U9" s="3" t="s">
        <v>61</v>
      </c>
      <c r="V9" s="3" t="s">
        <v>62</v>
      </c>
      <c r="W9" s="3" t="s">
        <v>63</v>
      </c>
      <c r="X9" s="3" t="s">
        <v>64</v>
      </c>
      <c r="Y9" s="3" t="s">
        <v>65</v>
      </c>
      <c r="Z9" s="3" t="s">
        <v>66</v>
      </c>
      <c r="AA9" s="3" t="s">
        <v>67</v>
      </c>
      <c r="AB9" s="3" t="s">
        <v>68</v>
      </c>
      <c r="AC9" s="3" t="s">
        <v>69</v>
      </c>
      <c r="AD9" s="3" t="s">
        <v>70</v>
      </c>
      <c r="AE9" s="3" t="s">
        <v>71</v>
      </c>
      <c r="AF9" s="3" t="s">
        <v>72</v>
      </c>
    </row>
    <row r="10" spans="1:32" ht="15" customHeight="1" x14ac:dyDescent="0.2">
      <c r="A10" s="30" t="s">
        <v>34</v>
      </c>
      <c r="B10" s="30"/>
      <c r="C10" s="3" t="s">
        <v>35</v>
      </c>
      <c r="D10" s="3" t="s">
        <v>35</v>
      </c>
      <c r="E10" s="3" t="s">
        <v>35</v>
      </c>
      <c r="F10" s="3" t="s">
        <v>35</v>
      </c>
      <c r="G10" s="3" t="s">
        <v>35</v>
      </c>
      <c r="H10" s="3" t="s">
        <v>35</v>
      </c>
      <c r="I10" s="3" t="s">
        <v>35</v>
      </c>
      <c r="J10" s="3" t="s">
        <v>35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 t="s">
        <v>35</v>
      </c>
      <c r="Q10" s="3" t="s">
        <v>35</v>
      </c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35</v>
      </c>
      <c r="X10" s="3" t="s">
        <v>35</v>
      </c>
      <c r="Y10" s="3" t="s">
        <v>35</v>
      </c>
      <c r="Z10" s="3" t="s">
        <v>35</v>
      </c>
      <c r="AA10" s="3" t="s">
        <v>35</v>
      </c>
      <c r="AB10" s="3" t="s">
        <v>35</v>
      </c>
      <c r="AC10" s="3" t="s">
        <v>35</v>
      </c>
      <c r="AD10" s="3" t="s">
        <v>35</v>
      </c>
      <c r="AE10" s="3" t="s">
        <v>35</v>
      </c>
      <c r="AF10" s="3" t="s">
        <v>35</v>
      </c>
    </row>
    <row r="11" spans="1:32" ht="15" customHeight="1" x14ac:dyDescent="0.2">
      <c r="A11" s="30" t="s">
        <v>73</v>
      </c>
      <c r="B11" s="30"/>
      <c r="C11" s="3" t="s">
        <v>74</v>
      </c>
      <c r="D11" s="3" t="s">
        <v>74</v>
      </c>
      <c r="E11" s="3" t="s">
        <v>74</v>
      </c>
      <c r="F11" s="3" t="s">
        <v>74</v>
      </c>
      <c r="G11" s="3" t="s">
        <v>74</v>
      </c>
      <c r="H11" s="3" t="s">
        <v>74</v>
      </c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74</v>
      </c>
      <c r="Q11" s="3" t="s">
        <v>74</v>
      </c>
      <c r="R11" s="3" t="s">
        <v>74</v>
      </c>
      <c r="S11" s="3" t="s">
        <v>74</v>
      </c>
      <c r="T11" s="3" t="s">
        <v>74</v>
      </c>
      <c r="U11" s="3" t="s">
        <v>74</v>
      </c>
      <c r="V11" s="3" t="s">
        <v>74</v>
      </c>
      <c r="W11" s="3" t="s">
        <v>74</v>
      </c>
      <c r="X11" s="3" t="s">
        <v>74</v>
      </c>
      <c r="Y11" s="3" t="s">
        <v>74</v>
      </c>
      <c r="Z11" s="3" t="s">
        <v>74</v>
      </c>
      <c r="AA11" s="3" t="s">
        <v>74</v>
      </c>
      <c r="AB11" s="3" t="s">
        <v>74</v>
      </c>
      <c r="AC11" s="3" t="s">
        <v>74</v>
      </c>
      <c r="AD11" s="3" t="s">
        <v>74</v>
      </c>
      <c r="AE11" s="3" t="s">
        <v>74</v>
      </c>
      <c r="AF11" s="3" t="s">
        <v>74</v>
      </c>
    </row>
    <row r="12" spans="1:32" ht="15" customHeight="1" x14ac:dyDescent="0.2">
      <c r="A12" s="30" t="s">
        <v>75</v>
      </c>
      <c r="B12" s="30"/>
      <c r="C12" s="3" t="s">
        <v>76</v>
      </c>
      <c r="D12" s="3" t="s">
        <v>76</v>
      </c>
      <c r="E12" s="3" t="s">
        <v>76</v>
      </c>
      <c r="F12" s="3" t="s">
        <v>76</v>
      </c>
      <c r="G12" s="3" t="s">
        <v>76</v>
      </c>
      <c r="H12" s="3" t="s">
        <v>76</v>
      </c>
      <c r="I12" s="3" t="s">
        <v>76</v>
      </c>
      <c r="J12" s="3" t="s">
        <v>76</v>
      </c>
      <c r="K12" s="3" t="s">
        <v>76</v>
      </c>
      <c r="L12" s="3" t="s">
        <v>76</v>
      </c>
      <c r="M12" s="3" t="s">
        <v>76</v>
      </c>
      <c r="N12" s="3" t="s">
        <v>76</v>
      </c>
      <c r="O12" s="3" t="s">
        <v>76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76</v>
      </c>
      <c r="U12" s="3" t="s">
        <v>76</v>
      </c>
      <c r="V12" s="3" t="s">
        <v>76</v>
      </c>
      <c r="W12" s="3" t="s">
        <v>76</v>
      </c>
      <c r="X12" s="3" t="s">
        <v>76</v>
      </c>
      <c r="Y12" s="3" t="s">
        <v>76</v>
      </c>
      <c r="Z12" s="3" t="s">
        <v>76</v>
      </c>
      <c r="AA12" s="3" t="s">
        <v>76</v>
      </c>
      <c r="AB12" s="3" t="s">
        <v>76</v>
      </c>
      <c r="AC12" s="3" t="s">
        <v>76</v>
      </c>
      <c r="AD12" s="3" t="s">
        <v>76</v>
      </c>
      <c r="AE12" s="3" t="s">
        <v>76</v>
      </c>
      <c r="AF12" s="3" t="s">
        <v>76</v>
      </c>
    </row>
    <row r="13" spans="1:32" ht="15" customHeight="1" x14ac:dyDescent="0.2">
      <c r="A13" s="30" t="s">
        <v>77</v>
      </c>
      <c r="B13" s="30"/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  <c r="P13" s="3" t="s">
        <v>0</v>
      </c>
      <c r="Q13" s="3" t="s">
        <v>0</v>
      </c>
      <c r="R13" s="3" t="s">
        <v>0</v>
      </c>
      <c r="S13" s="3" t="s">
        <v>0</v>
      </c>
      <c r="T13" s="3" t="s">
        <v>0</v>
      </c>
      <c r="U13" s="3" t="s">
        <v>0</v>
      </c>
      <c r="V13" s="3" t="s">
        <v>0</v>
      </c>
      <c r="W13" s="3" t="s">
        <v>0</v>
      </c>
      <c r="X13" s="3" t="s">
        <v>0</v>
      </c>
      <c r="Y13" s="3" t="s">
        <v>0</v>
      </c>
      <c r="Z13" s="3" t="s">
        <v>0</v>
      </c>
      <c r="AA13" s="3" t="s">
        <v>0</v>
      </c>
      <c r="AB13" s="3" t="s">
        <v>0</v>
      </c>
      <c r="AC13" s="3" t="s">
        <v>0</v>
      </c>
      <c r="AD13" s="3" t="s">
        <v>0</v>
      </c>
      <c r="AE13" s="3" t="s">
        <v>0</v>
      </c>
      <c r="AF13" s="3" t="s">
        <v>0</v>
      </c>
    </row>
    <row r="14" spans="1:32" ht="15" customHeight="1" x14ac:dyDescent="0.2">
      <c r="A14" s="30" t="s">
        <v>78</v>
      </c>
      <c r="B14" s="30"/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3" t="s">
        <v>0</v>
      </c>
      <c r="R14" s="3" t="s">
        <v>0</v>
      </c>
      <c r="S14" s="3" t="s">
        <v>0</v>
      </c>
      <c r="T14" s="3" t="s">
        <v>0</v>
      </c>
      <c r="U14" s="3" t="s">
        <v>0</v>
      </c>
      <c r="V14" s="3" t="s">
        <v>0</v>
      </c>
      <c r="W14" s="3" t="s">
        <v>0</v>
      </c>
      <c r="X14" s="3" t="s">
        <v>0</v>
      </c>
      <c r="Y14" s="3" t="s">
        <v>0</v>
      </c>
      <c r="Z14" s="3" t="s">
        <v>0</v>
      </c>
      <c r="AA14" s="3" t="s">
        <v>0</v>
      </c>
      <c r="AB14" s="3" t="s">
        <v>0</v>
      </c>
      <c r="AC14" s="3" t="s">
        <v>0</v>
      </c>
      <c r="AD14" s="3" t="s">
        <v>0</v>
      </c>
      <c r="AE14" s="3" t="s">
        <v>0</v>
      </c>
      <c r="AF14" s="3" t="s">
        <v>0</v>
      </c>
    </row>
    <row r="15" spans="1:32" ht="15" customHeight="1" x14ac:dyDescent="0.2">
      <c r="A15" s="30" t="s">
        <v>79</v>
      </c>
      <c r="B15" s="30"/>
      <c r="C15" s="3" t="s">
        <v>80</v>
      </c>
      <c r="D15" s="3" t="s">
        <v>80</v>
      </c>
      <c r="E15" s="3" t="s">
        <v>80</v>
      </c>
      <c r="F15" s="3" t="s">
        <v>80</v>
      </c>
      <c r="G15" s="3" t="s">
        <v>80</v>
      </c>
      <c r="H15" s="3" t="s">
        <v>80</v>
      </c>
      <c r="I15" s="3" t="s">
        <v>80</v>
      </c>
      <c r="J15" s="3" t="s">
        <v>80</v>
      </c>
      <c r="K15" s="3" t="s">
        <v>80</v>
      </c>
      <c r="L15" s="3" t="s">
        <v>80</v>
      </c>
      <c r="M15" s="3" t="s">
        <v>81</v>
      </c>
      <c r="N15" s="3" t="s">
        <v>80</v>
      </c>
      <c r="O15" s="3" t="s">
        <v>81</v>
      </c>
      <c r="P15" s="3" t="s">
        <v>81</v>
      </c>
      <c r="Q15" s="3" t="s">
        <v>81</v>
      </c>
      <c r="R15" s="3" t="s">
        <v>81</v>
      </c>
      <c r="S15" s="3" t="s">
        <v>81</v>
      </c>
      <c r="T15" s="3" t="s">
        <v>81</v>
      </c>
      <c r="U15" s="3" t="s">
        <v>81</v>
      </c>
      <c r="V15" s="3" t="s">
        <v>80</v>
      </c>
      <c r="W15" s="3" t="s">
        <v>81</v>
      </c>
      <c r="X15" s="3" t="s">
        <v>81</v>
      </c>
      <c r="Y15" s="3" t="s">
        <v>80</v>
      </c>
      <c r="Z15" s="3" t="s">
        <v>81</v>
      </c>
      <c r="AA15" s="3" t="s">
        <v>80</v>
      </c>
      <c r="AB15" s="3" t="s">
        <v>80</v>
      </c>
      <c r="AC15" s="3" t="s">
        <v>80</v>
      </c>
      <c r="AD15" s="3" t="s">
        <v>80</v>
      </c>
      <c r="AE15" s="3" t="s">
        <v>80</v>
      </c>
      <c r="AF15" s="3" t="s">
        <v>80</v>
      </c>
    </row>
    <row r="16" spans="1:32" ht="15" customHeight="1" x14ac:dyDescent="0.2">
      <c r="A16" s="30" t="s">
        <v>82</v>
      </c>
      <c r="B16" s="30"/>
      <c r="C16" s="3" t="s">
        <v>83</v>
      </c>
      <c r="D16" s="3" t="s">
        <v>83</v>
      </c>
      <c r="E16" s="3" t="s">
        <v>83</v>
      </c>
      <c r="F16" s="3" t="s">
        <v>83</v>
      </c>
      <c r="G16" s="3" t="s">
        <v>83</v>
      </c>
      <c r="H16" s="3" t="s">
        <v>83</v>
      </c>
      <c r="I16" s="3" t="s">
        <v>83</v>
      </c>
      <c r="J16" s="3" t="s">
        <v>83</v>
      </c>
      <c r="K16" s="3" t="s">
        <v>83</v>
      </c>
      <c r="L16" s="3" t="s">
        <v>83</v>
      </c>
      <c r="M16" s="3" t="s">
        <v>83</v>
      </c>
      <c r="N16" s="3" t="s">
        <v>83</v>
      </c>
      <c r="O16" s="3" t="s">
        <v>83</v>
      </c>
      <c r="P16" s="3" t="s">
        <v>83</v>
      </c>
      <c r="Q16" s="3" t="s">
        <v>83</v>
      </c>
      <c r="R16" s="3" t="s">
        <v>83</v>
      </c>
      <c r="S16" s="3" t="s">
        <v>83</v>
      </c>
      <c r="T16" s="3" t="s">
        <v>83</v>
      </c>
      <c r="U16" s="3" t="s">
        <v>84</v>
      </c>
      <c r="V16" s="3" t="s">
        <v>83</v>
      </c>
      <c r="W16" s="3" t="s">
        <v>83</v>
      </c>
      <c r="X16" s="3" t="s">
        <v>83</v>
      </c>
      <c r="Y16" s="3" t="s">
        <v>83</v>
      </c>
      <c r="Z16" s="3" t="s">
        <v>83</v>
      </c>
      <c r="AA16" s="3" t="s">
        <v>83</v>
      </c>
      <c r="AB16" s="3" t="s">
        <v>83</v>
      </c>
      <c r="AC16" s="3" t="s">
        <v>83</v>
      </c>
      <c r="AD16" s="3" t="s">
        <v>83</v>
      </c>
      <c r="AE16" s="3" t="s">
        <v>83</v>
      </c>
      <c r="AF16" s="3" t="s">
        <v>83</v>
      </c>
    </row>
    <row r="17" spans="1:34" ht="15" customHeight="1" x14ac:dyDescent="0.2">
      <c r="A17" s="30" t="s">
        <v>85</v>
      </c>
      <c r="B17" s="30"/>
      <c r="C17" s="3" t="s">
        <v>86</v>
      </c>
      <c r="D17" s="3" t="s">
        <v>87</v>
      </c>
      <c r="E17" s="3" t="s">
        <v>87</v>
      </c>
      <c r="F17" s="3" t="s">
        <v>86</v>
      </c>
      <c r="G17" s="3" t="s">
        <v>88</v>
      </c>
      <c r="H17" s="3" t="s">
        <v>86</v>
      </c>
      <c r="I17" s="3" t="s">
        <v>88</v>
      </c>
      <c r="J17" s="3" t="s">
        <v>86</v>
      </c>
      <c r="K17" s="3" t="s">
        <v>86</v>
      </c>
      <c r="L17" s="3" t="s">
        <v>86</v>
      </c>
      <c r="M17" s="3" t="s">
        <v>87</v>
      </c>
      <c r="N17" s="3" t="s">
        <v>87</v>
      </c>
      <c r="O17" s="3" t="s">
        <v>86</v>
      </c>
      <c r="P17" s="3" t="s">
        <v>86</v>
      </c>
      <c r="Q17" s="3" t="s">
        <v>86</v>
      </c>
      <c r="R17" s="3" t="s">
        <v>87</v>
      </c>
      <c r="S17" s="3" t="s">
        <v>86</v>
      </c>
      <c r="T17" s="3" t="s">
        <v>86</v>
      </c>
      <c r="U17" s="3" t="s">
        <v>86</v>
      </c>
      <c r="V17" s="3" t="s">
        <v>86</v>
      </c>
      <c r="W17" s="3" t="s">
        <v>87</v>
      </c>
      <c r="X17" s="3" t="s">
        <v>86</v>
      </c>
      <c r="Y17" s="3" t="s">
        <v>86</v>
      </c>
      <c r="Z17" s="3" t="s">
        <v>89</v>
      </c>
      <c r="AA17" s="3" t="s">
        <v>86</v>
      </c>
      <c r="AB17" s="3" t="s">
        <v>86</v>
      </c>
      <c r="AC17" s="3" t="s">
        <v>86</v>
      </c>
      <c r="AD17" s="3" t="s">
        <v>88</v>
      </c>
      <c r="AE17" s="3" t="s">
        <v>86</v>
      </c>
      <c r="AF17" s="3" t="s">
        <v>88</v>
      </c>
    </row>
    <row r="18" spans="1:34" ht="15" customHeight="1" x14ac:dyDescent="0.2">
      <c r="A18" s="32" t="s">
        <v>90</v>
      </c>
      <c r="B18" s="32"/>
      <c r="C18" s="33" t="s"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4" ht="15" customHeight="1" x14ac:dyDescent="0.2">
      <c r="A19" s="34" t="s">
        <v>136</v>
      </c>
      <c r="B19" s="34"/>
      <c r="C19" s="34" t="s"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4" ht="15" customHeight="1" x14ac:dyDescent="0.2">
      <c r="A20" s="4" t="s">
        <v>137</v>
      </c>
      <c r="B20" s="3" t="s">
        <v>138</v>
      </c>
      <c r="C20" s="4">
        <v>17.8</v>
      </c>
      <c r="D20" s="4">
        <v>15.6</v>
      </c>
      <c r="E20" s="4">
        <v>15</v>
      </c>
      <c r="F20" s="4">
        <v>17.2</v>
      </c>
      <c r="G20" s="4">
        <v>9.58</v>
      </c>
      <c r="H20" s="4">
        <v>28.1</v>
      </c>
      <c r="I20" s="4">
        <v>24</v>
      </c>
      <c r="J20" s="4">
        <v>12.1</v>
      </c>
      <c r="K20" s="4">
        <v>14.1</v>
      </c>
      <c r="L20" s="4">
        <v>15.5</v>
      </c>
      <c r="M20" s="4">
        <v>14.8</v>
      </c>
      <c r="N20" s="4">
        <v>13.5</v>
      </c>
      <c r="O20" s="4">
        <v>18.100000000000001</v>
      </c>
      <c r="P20" s="4">
        <v>63.2</v>
      </c>
      <c r="Q20" s="4">
        <v>29.2</v>
      </c>
      <c r="R20" s="4">
        <v>18.2</v>
      </c>
      <c r="S20" s="4">
        <v>21.1</v>
      </c>
      <c r="T20" s="4">
        <v>18.100000000000001</v>
      </c>
      <c r="U20" s="4">
        <v>24.1</v>
      </c>
      <c r="V20" s="4">
        <v>16.100000000000001</v>
      </c>
      <c r="W20" s="4">
        <v>9.4600000000000009</v>
      </c>
      <c r="X20" s="4">
        <v>8.25</v>
      </c>
      <c r="Y20" s="4">
        <v>26.9</v>
      </c>
      <c r="Z20" s="4">
        <v>14.4</v>
      </c>
      <c r="AA20" s="4">
        <v>8.74</v>
      </c>
      <c r="AB20" s="4">
        <v>12</v>
      </c>
      <c r="AC20" s="4">
        <v>20.6</v>
      </c>
      <c r="AD20" s="4">
        <v>19.3</v>
      </c>
      <c r="AE20" s="4">
        <v>19.600000000000001</v>
      </c>
      <c r="AF20" s="4">
        <v>16.399999999999999</v>
      </c>
      <c r="AH20" s="1">
        <f t="shared" ref="AH20:AH24" si="0">COUNTA(C20:AF20)-COUNT(C20:AF20)</f>
        <v>0</v>
      </c>
    </row>
    <row r="21" spans="1:34" ht="15" customHeight="1" x14ac:dyDescent="0.2">
      <c r="A21" s="34" t="s">
        <v>139</v>
      </c>
      <c r="B21" s="34"/>
      <c r="C21" s="34" t="s"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4" ht="15" customHeight="1" x14ac:dyDescent="0.2">
      <c r="A22" s="4" t="s">
        <v>140</v>
      </c>
      <c r="B22" s="3" t="s">
        <v>141</v>
      </c>
      <c r="C22" s="4">
        <v>91.6</v>
      </c>
      <c r="D22" s="4">
        <v>186</v>
      </c>
      <c r="E22" s="4">
        <v>93</v>
      </c>
      <c r="F22" s="4">
        <v>84.3</v>
      </c>
      <c r="G22" s="4">
        <v>95.9</v>
      </c>
      <c r="H22" s="4">
        <v>100</v>
      </c>
      <c r="I22" s="4">
        <v>67.5</v>
      </c>
      <c r="J22" s="4">
        <v>77.2</v>
      </c>
      <c r="K22" s="4">
        <v>437</v>
      </c>
      <c r="L22" s="4">
        <v>30.9</v>
      </c>
      <c r="M22" s="4">
        <v>111</v>
      </c>
      <c r="N22" s="4">
        <v>49.5</v>
      </c>
      <c r="O22" s="4">
        <v>76.8</v>
      </c>
      <c r="P22" s="4">
        <v>214</v>
      </c>
      <c r="Q22" s="4">
        <v>180</v>
      </c>
      <c r="R22" s="4">
        <v>148</v>
      </c>
      <c r="S22" s="4">
        <v>70</v>
      </c>
      <c r="T22" s="4">
        <v>199</v>
      </c>
      <c r="U22" s="4">
        <v>70.5</v>
      </c>
      <c r="V22" s="4">
        <v>96</v>
      </c>
      <c r="W22" s="4">
        <v>52.7</v>
      </c>
      <c r="X22" s="4">
        <v>40.6</v>
      </c>
      <c r="Y22" s="4">
        <v>58.7</v>
      </c>
      <c r="Z22" s="4">
        <v>54.1</v>
      </c>
      <c r="AA22" s="4">
        <v>105</v>
      </c>
      <c r="AB22" s="4">
        <v>32</v>
      </c>
      <c r="AC22" s="4">
        <v>59.5</v>
      </c>
      <c r="AD22" s="4">
        <v>67.099999999999994</v>
      </c>
      <c r="AE22" s="4">
        <v>42.4</v>
      </c>
      <c r="AF22" s="4">
        <v>150</v>
      </c>
      <c r="AH22" s="1">
        <f t="shared" si="0"/>
        <v>0</v>
      </c>
    </row>
    <row r="23" spans="1:34" ht="15" customHeight="1" x14ac:dyDescent="0.2">
      <c r="A23" s="4" t="s">
        <v>142</v>
      </c>
      <c r="B23" s="3" t="s">
        <v>143</v>
      </c>
      <c r="C23" s="4">
        <v>6.57</v>
      </c>
      <c r="D23" s="4">
        <v>6.72</v>
      </c>
      <c r="E23" s="4">
        <v>7.95</v>
      </c>
      <c r="F23" s="4">
        <v>5.92</v>
      </c>
      <c r="G23" s="4">
        <v>7.14</v>
      </c>
      <c r="H23" s="4">
        <v>7.05</v>
      </c>
      <c r="I23" s="4">
        <v>7.19</v>
      </c>
      <c r="J23" s="4">
        <v>6.13</v>
      </c>
      <c r="K23" s="4">
        <v>7.98</v>
      </c>
      <c r="L23" s="4">
        <v>6.22</v>
      </c>
      <c r="M23" s="4">
        <v>7.26</v>
      </c>
      <c r="N23" s="4">
        <v>7.15</v>
      </c>
      <c r="O23" s="4">
        <v>6.22</v>
      </c>
      <c r="P23" s="4">
        <v>6.66</v>
      </c>
      <c r="Q23" s="4">
        <v>7.38</v>
      </c>
      <c r="R23" s="4">
        <v>6.6</v>
      </c>
      <c r="S23" s="4">
        <v>5.46</v>
      </c>
      <c r="T23" s="4">
        <v>6.63</v>
      </c>
      <c r="U23" s="4">
        <v>6.5</v>
      </c>
      <c r="V23" s="4">
        <v>8.35</v>
      </c>
      <c r="W23" s="4">
        <v>7.96</v>
      </c>
      <c r="X23" s="4">
        <v>6.86</v>
      </c>
      <c r="Y23" s="4">
        <v>6.07</v>
      </c>
      <c r="Z23" s="4">
        <v>7.49</v>
      </c>
      <c r="AA23" s="4">
        <v>6.38</v>
      </c>
      <c r="AB23" s="4">
        <v>6.55</v>
      </c>
      <c r="AC23" s="4">
        <v>6.16</v>
      </c>
      <c r="AD23" s="4">
        <v>7.64</v>
      </c>
      <c r="AE23" s="4">
        <v>8.07</v>
      </c>
      <c r="AF23" s="4">
        <v>7.97</v>
      </c>
      <c r="AH23" s="1">
        <f t="shared" si="0"/>
        <v>0</v>
      </c>
    </row>
    <row r="24" spans="1:34" ht="15" customHeight="1" x14ac:dyDescent="0.2">
      <c r="A24" s="4" t="s">
        <v>144</v>
      </c>
      <c r="B24" s="3" t="s">
        <v>145</v>
      </c>
      <c r="C24" s="4">
        <v>22.3</v>
      </c>
      <c r="D24" s="4">
        <v>22.7</v>
      </c>
      <c r="E24" s="4">
        <v>22.4</v>
      </c>
      <c r="F24" s="4">
        <v>21.8</v>
      </c>
      <c r="G24" s="4">
        <v>21.6</v>
      </c>
      <c r="H24" s="4">
        <v>22.1</v>
      </c>
      <c r="I24" s="4">
        <v>21.5</v>
      </c>
      <c r="J24" s="4">
        <v>21.1</v>
      </c>
      <c r="K24" s="4">
        <v>22.4</v>
      </c>
      <c r="L24" s="4">
        <v>22.2</v>
      </c>
      <c r="M24" s="4">
        <v>22.5</v>
      </c>
      <c r="N24" s="4">
        <v>22.8</v>
      </c>
      <c r="O24" s="4">
        <v>22.3</v>
      </c>
      <c r="P24" s="4">
        <v>22.6</v>
      </c>
      <c r="Q24" s="4">
        <v>22.3</v>
      </c>
      <c r="R24" s="4">
        <v>22.9</v>
      </c>
      <c r="S24" s="4">
        <v>22.2</v>
      </c>
      <c r="T24" s="4">
        <v>22.7</v>
      </c>
      <c r="U24" s="4">
        <v>21.4</v>
      </c>
      <c r="V24" s="4">
        <v>22.2</v>
      </c>
      <c r="W24" s="4">
        <v>22.4</v>
      </c>
      <c r="X24" s="4">
        <v>19.600000000000001</v>
      </c>
      <c r="Y24" s="4">
        <v>22.1</v>
      </c>
      <c r="Z24" s="4">
        <v>21.5</v>
      </c>
      <c r="AA24" s="4">
        <v>22.1</v>
      </c>
      <c r="AB24" s="4">
        <v>22.1</v>
      </c>
      <c r="AC24" s="4">
        <v>22.3</v>
      </c>
      <c r="AD24" s="4">
        <v>21.9</v>
      </c>
      <c r="AE24" s="4">
        <v>22.3</v>
      </c>
      <c r="AF24" s="4">
        <v>21.8</v>
      </c>
      <c r="AH24" s="1">
        <f t="shared" si="0"/>
        <v>0</v>
      </c>
    </row>
    <row r="25" spans="1:34" ht="15" customHeight="1" x14ac:dyDescent="0.2">
      <c r="A25" s="34" t="s">
        <v>146</v>
      </c>
      <c r="B25" s="34"/>
      <c r="C25" s="34" t="s"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4" ht="15" customHeight="1" x14ac:dyDescent="0.2">
      <c r="A26" s="4" t="s">
        <v>147</v>
      </c>
      <c r="B26" s="3" t="s">
        <v>138</v>
      </c>
      <c r="C26" s="4" t="s">
        <v>148</v>
      </c>
      <c r="D26" s="4" t="s">
        <v>148</v>
      </c>
      <c r="E26" s="4" t="s">
        <v>148</v>
      </c>
      <c r="F26" s="4">
        <v>0.23300000000000001</v>
      </c>
      <c r="G26" s="4" t="s">
        <v>148</v>
      </c>
      <c r="H26" s="4">
        <v>0.34399999999999997</v>
      </c>
      <c r="I26" s="4">
        <v>0.20100000000000001</v>
      </c>
      <c r="J26" s="4" t="s">
        <v>148</v>
      </c>
      <c r="K26" s="4" t="s">
        <v>148</v>
      </c>
      <c r="L26" s="4" t="s">
        <v>148</v>
      </c>
      <c r="M26" s="4" t="s">
        <v>148</v>
      </c>
      <c r="N26" s="4" t="s">
        <v>148</v>
      </c>
      <c r="O26" s="4" t="s">
        <v>148</v>
      </c>
      <c r="P26" s="4" t="s">
        <v>148</v>
      </c>
      <c r="Q26" s="4" t="s">
        <v>148</v>
      </c>
      <c r="R26" s="4" t="s">
        <v>148</v>
      </c>
      <c r="S26" s="4" t="s">
        <v>148</v>
      </c>
      <c r="T26" s="4" t="s">
        <v>148</v>
      </c>
      <c r="U26" s="4" t="s">
        <v>148</v>
      </c>
      <c r="V26" s="4" t="s">
        <v>148</v>
      </c>
      <c r="W26" s="4" t="s">
        <v>148</v>
      </c>
      <c r="X26" s="4" t="s">
        <v>148</v>
      </c>
      <c r="Y26" s="4">
        <v>0.33200000000000002</v>
      </c>
      <c r="Z26" s="4">
        <v>0.20699999999999999</v>
      </c>
      <c r="AA26" s="4" t="s">
        <v>148</v>
      </c>
      <c r="AB26" s="4" t="s">
        <v>148</v>
      </c>
      <c r="AC26" s="4" t="s">
        <v>148</v>
      </c>
      <c r="AD26" s="4" t="s">
        <v>148</v>
      </c>
      <c r="AE26" s="4" t="s">
        <v>148</v>
      </c>
      <c r="AF26" s="4" t="s">
        <v>148</v>
      </c>
      <c r="AH26" s="1">
        <f>COUNTA(C26:AF26)-COUNT(C26:AF26)</f>
        <v>25</v>
      </c>
    </row>
    <row r="27" spans="1:34" ht="15" customHeight="1" x14ac:dyDescent="0.2">
      <c r="A27" s="4" t="s">
        <v>149</v>
      </c>
      <c r="B27" s="3" t="s">
        <v>138</v>
      </c>
      <c r="C27" s="4">
        <v>8.6999999999999994E-2</v>
      </c>
      <c r="D27" s="4">
        <v>0.185</v>
      </c>
      <c r="E27" s="4">
        <v>9.3700000000000006E-2</v>
      </c>
      <c r="F27" s="4">
        <v>8.4900000000000003E-2</v>
      </c>
      <c r="G27" s="4">
        <v>9.9199999999999997E-2</v>
      </c>
      <c r="H27" s="4">
        <v>9.0399999999999994E-2</v>
      </c>
      <c r="I27" s="4">
        <v>6.9099999999999995E-2</v>
      </c>
      <c r="J27" s="4">
        <v>7.9500000000000001E-2</v>
      </c>
      <c r="K27" s="4">
        <v>0.40200000000000002</v>
      </c>
      <c r="L27" s="4">
        <v>3.09E-2</v>
      </c>
      <c r="M27" s="4">
        <v>0.126</v>
      </c>
      <c r="N27" s="4">
        <v>5.3699999999999998E-2</v>
      </c>
      <c r="O27" s="4">
        <v>7.7200000000000005E-2</v>
      </c>
      <c r="P27" s="4">
        <v>0.215</v>
      </c>
      <c r="Q27" s="4">
        <v>0.154</v>
      </c>
      <c r="R27" s="4">
        <v>0.15</v>
      </c>
      <c r="S27" s="4">
        <v>7.0999999999999994E-2</v>
      </c>
      <c r="T27" s="4">
        <v>0.19600000000000001</v>
      </c>
      <c r="U27" s="4">
        <v>6.8699999999999997E-2</v>
      </c>
      <c r="V27" s="4">
        <v>0.12</v>
      </c>
      <c r="W27" s="4">
        <v>5.4300000000000001E-2</v>
      </c>
      <c r="X27" s="4">
        <v>5.1200000000000002E-2</v>
      </c>
      <c r="Y27" s="4">
        <v>5.7200000000000001E-2</v>
      </c>
      <c r="Z27" s="4">
        <v>5.6599999999999998E-2</v>
      </c>
      <c r="AA27" s="4">
        <v>0.112</v>
      </c>
      <c r="AB27" s="4">
        <v>3.1E-2</v>
      </c>
      <c r="AC27" s="4">
        <v>5.8999999999999997E-2</v>
      </c>
      <c r="AD27" s="4">
        <v>6.9800000000000001E-2</v>
      </c>
      <c r="AE27" s="4">
        <v>4.3499999999999997E-2</v>
      </c>
      <c r="AF27" s="4">
        <v>0.154</v>
      </c>
      <c r="AH27" s="1">
        <f t="shared" ref="AH27:AH43" si="1">COUNTA(C27:AF27)-COUNT(C27:AF27)</f>
        <v>0</v>
      </c>
    </row>
    <row r="28" spans="1:34" ht="15" customHeight="1" x14ac:dyDescent="0.2">
      <c r="A28" s="4" t="s">
        <v>150</v>
      </c>
      <c r="B28" s="3" t="s">
        <v>138</v>
      </c>
      <c r="C28" s="4">
        <v>0.997</v>
      </c>
      <c r="D28" s="4">
        <v>5</v>
      </c>
      <c r="E28" s="4">
        <v>2.92</v>
      </c>
      <c r="F28" s="4">
        <v>27.7</v>
      </c>
      <c r="G28" s="4">
        <v>22.8</v>
      </c>
      <c r="H28" s="4">
        <v>8.24</v>
      </c>
      <c r="I28" s="4">
        <v>3.96</v>
      </c>
      <c r="J28" s="4">
        <v>9.44</v>
      </c>
      <c r="K28" s="4">
        <v>3.5</v>
      </c>
      <c r="L28" s="4">
        <v>0.39600000000000002</v>
      </c>
      <c r="M28" s="4">
        <v>20.3</v>
      </c>
      <c r="N28" s="4">
        <v>3.37</v>
      </c>
      <c r="O28" s="4">
        <v>10.199999999999999</v>
      </c>
      <c r="P28" s="4">
        <v>84.5</v>
      </c>
      <c r="Q28" s="4">
        <v>46.6</v>
      </c>
      <c r="R28" s="4">
        <v>29.7</v>
      </c>
      <c r="S28" s="4">
        <v>23.7</v>
      </c>
      <c r="T28" s="4">
        <v>94.7</v>
      </c>
      <c r="U28" s="4">
        <v>26.1</v>
      </c>
      <c r="V28" s="4">
        <v>33.6</v>
      </c>
      <c r="W28" s="4">
        <v>0.79700000000000004</v>
      </c>
      <c r="X28" s="4" t="s">
        <v>151</v>
      </c>
      <c r="Y28" s="4">
        <v>10.1</v>
      </c>
      <c r="Z28" s="4">
        <v>3.95</v>
      </c>
      <c r="AA28" s="4" t="s">
        <v>151</v>
      </c>
      <c r="AB28" s="4" t="s">
        <v>151</v>
      </c>
      <c r="AC28" s="4" t="s">
        <v>151</v>
      </c>
      <c r="AD28" s="4">
        <v>2.48</v>
      </c>
      <c r="AE28" s="4" t="s">
        <v>151</v>
      </c>
      <c r="AF28" s="4">
        <v>3.15</v>
      </c>
      <c r="AH28" s="1">
        <f t="shared" si="1"/>
        <v>5</v>
      </c>
    </row>
    <row r="29" spans="1:34" ht="15" customHeight="1" x14ac:dyDescent="0.2">
      <c r="A29" s="4" t="s">
        <v>152</v>
      </c>
      <c r="B29" s="3" t="s">
        <v>143</v>
      </c>
      <c r="C29" s="4">
        <v>7.54</v>
      </c>
      <c r="D29" s="4">
        <v>8</v>
      </c>
      <c r="E29" s="4">
        <v>7.32</v>
      </c>
      <c r="F29" s="4">
        <v>6.73</v>
      </c>
      <c r="G29" s="4">
        <v>7.33</v>
      </c>
      <c r="H29" s="4">
        <v>7.36</v>
      </c>
      <c r="I29" s="4">
        <v>7.13</v>
      </c>
      <c r="J29" s="4">
        <v>7.14</v>
      </c>
      <c r="K29" s="4">
        <v>8.27</v>
      </c>
      <c r="L29" s="4">
        <v>6.96</v>
      </c>
      <c r="M29" s="4">
        <v>7.72</v>
      </c>
      <c r="N29" s="4">
        <v>7.15</v>
      </c>
      <c r="O29" s="4">
        <v>7.19</v>
      </c>
      <c r="P29" s="4">
        <v>6.72</v>
      </c>
      <c r="Q29" s="4">
        <v>6.92</v>
      </c>
      <c r="R29" s="4">
        <v>7.26</v>
      </c>
      <c r="S29" s="4">
        <v>6.92</v>
      </c>
      <c r="T29" s="4">
        <v>6.88</v>
      </c>
      <c r="U29" s="4">
        <v>6.84</v>
      </c>
      <c r="V29" s="4">
        <v>7.8</v>
      </c>
      <c r="W29" s="4">
        <v>7.18</v>
      </c>
      <c r="X29" s="4">
        <v>6.91</v>
      </c>
      <c r="Y29" s="4">
        <v>6.9</v>
      </c>
      <c r="Z29" s="4">
        <v>6.98</v>
      </c>
      <c r="AA29" s="4">
        <v>7.06</v>
      </c>
      <c r="AB29" s="4">
        <v>6.73</v>
      </c>
      <c r="AC29" s="4">
        <v>6.92</v>
      </c>
      <c r="AD29" s="4">
        <v>6.96</v>
      </c>
      <c r="AE29" s="4">
        <v>6.98</v>
      </c>
      <c r="AF29" s="4">
        <v>7.64</v>
      </c>
      <c r="AH29" s="1">
        <f t="shared" si="1"/>
        <v>0</v>
      </c>
    </row>
    <row r="30" spans="1:34" ht="15" customHeight="1" x14ac:dyDescent="0.2">
      <c r="A30" s="4" t="s">
        <v>153</v>
      </c>
      <c r="B30" s="3" t="s">
        <v>138</v>
      </c>
      <c r="C30" s="5" t="s">
        <v>154</v>
      </c>
      <c r="D30" s="4" t="s">
        <v>154</v>
      </c>
      <c r="E30" s="4" t="s">
        <v>154</v>
      </c>
      <c r="F30" s="4">
        <v>7.0999999999999994E-2</v>
      </c>
      <c r="G30" s="4" t="s">
        <v>154</v>
      </c>
      <c r="H30" s="4" t="s">
        <v>154</v>
      </c>
      <c r="I30" s="4">
        <v>0.10100000000000001</v>
      </c>
      <c r="J30" s="4" t="s">
        <v>154</v>
      </c>
      <c r="K30" s="4" t="s">
        <v>154</v>
      </c>
      <c r="L30" s="4">
        <v>1.7</v>
      </c>
      <c r="M30" s="4">
        <v>0.13200000000000001</v>
      </c>
      <c r="N30" s="4" t="s">
        <v>154</v>
      </c>
      <c r="O30" s="4">
        <v>0.19500000000000001</v>
      </c>
      <c r="P30" s="4">
        <v>6.24</v>
      </c>
      <c r="Q30" s="4">
        <v>0.53100000000000003</v>
      </c>
      <c r="R30" s="4">
        <v>9.8000000000000004E-2</v>
      </c>
      <c r="S30" s="4" t="s">
        <v>154</v>
      </c>
      <c r="T30" s="4">
        <v>6.8000000000000005E-2</v>
      </c>
      <c r="U30" s="4">
        <v>0.24099999999999999</v>
      </c>
      <c r="V30" s="4" t="s">
        <v>154</v>
      </c>
      <c r="W30" s="4" t="s">
        <v>154</v>
      </c>
      <c r="X30" s="10" t="s">
        <v>154</v>
      </c>
      <c r="Y30" s="4">
        <v>7.0999999999999994E-2</v>
      </c>
      <c r="Z30" s="4" t="s">
        <v>154</v>
      </c>
      <c r="AA30" s="4" t="s">
        <v>154</v>
      </c>
      <c r="AB30" s="4" t="s">
        <v>154</v>
      </c>
      <c r="AC30" s="4">
        <v>0.25600000000000001</v>
      </c>
      <c r="AD30" s="4" t="s">
        <v>154</v>
      </c>
      <c r="AE30" s="4" t="s">
        <v>154</v>
      </c>
      <c r="AF30" s="4" t="s">
        <v>154</v>
      </c>
      <c r="AH30" s="1">
        <f t="shared" si="1"/>
        <v>18</v>
      </c>
    </row>
    <row r="31" spans="1:34" ht="15" customHeight="1" x14ac:dyDescent="0.2">
      <c r="A31" s="4" t="s">
        <v>171</v>
      </c>
      <c r="B31" s="3" t="s">
        <v>138</v>
      </c>
      <c r="C31" s="5" t="s">
        <v>172</v>
      </c>
      <c r="D31" s="4" t="s">
        <v>172</v>
      </c>
      <c r="E31" s="5" t="s">
        <v>172</v>
      </c>
      <c r="F31" s="4">
        <f t="shared" ref="F31:AC31" si="2">F30*0.3262</f>
        <v>2.3160199999999999E-2</v>
      </c>
      <c r="G31" s="5" t="s">
        <v>172</v>
      </c>
      <c r="H31" s="5" t="s">
        <v>172</v>
      </c>
      <c r="I31" s="4">
        <f t="shared" si="2"/>
        <v>3.2946200000000002E-2</v>
      </c>
      <c r="J31" s="5" t="s">
        <v>172</v>
      </c>
      <c r="K31" s="5" t="s">
        <v>172</v>
      </c>
      <c r="L31" s="4">
        <f t="shared" si="2"/>
        <v>0.55453999999999992</v>
      </c>
      <c r="M31" s="4">
        <f t="shared" si="2"/>
        <v>4.3058400000000004E-2</v>
      </c>
      <c r="N31" s="5" t="s">
        <v>172</v>
      </c>
      <c r="O31" s="4">
        <f t="shared" si="2"/>
        <v>6.3608999999999999E-2</v>
      </c>
      <c r="P31" s="4">
        <f t="shared" si="2"/>
        <v>2.035488</v>
      </c>
      <c r="Q31" s="4">
        <f t="shared" si="2"/>
        <v>0.17321220000000001</v>
      </c>
      <c r="R31" s="4">
        <f t="shared" si="2"/>
        <v>3.1967599999999999E-2</v>
      </c>
      <c r="S31" s="5" t="s">
        <v>172</v>
      </c>
      <c r="T31" s="4">
        <f t="shared" si="2"/>
        <v>2.2181599999999999E-2</v>
      </c>
      <c r="U31" s="4">
        <f t="shared" si="2"/>
        <v>7.8614199999999995E-2</v>
      </c>
      <c r="V31" s="5" t="s">
        <v>172</v>
      </c>
      <c r="W31" s="5" t="s">
        <v>172</v>
      </c>
      <c r="X31" s="5" t="s">
        <v>172</v>
      </c>
      <c r="Y31" s="4">
        <f t="shared" si="2"/>
        <v>2.3160199999999999E-2</v>
      </c>
      <c r="Z31" s="5" t="s">
        <v>172</v>
      </c>
      <c r="AA31" s="5" t="s">
        <v>172</v>
      </c>
      <c r="AB31" s="5" t="s">
        <v>172</v>
      </c>
      <c r="AC31" s="4">
        <f t="shared" si="2"/>
        <v>8.3507200000000004E-2</v>
      </c>
      <c r="AD31" s="5" t="s">
        <v>172</v>
      </c>
      <c r="AE31" s="5" t="s">
        <v>172</v>
      </c>
      <c r="AF31" s="5" t="s">
        <v>172</v>
      </c>
      <c r="AH31" s="1">
        <f t="shared" si="1"/>
        <v>18</v>
      </c>
    </row>
    <row r="32" spans="1:34" ht="15" customHeight="1" x14ac:dyDescent="0.2">
      <c r="A32" s="34" t="s">
        <v>155</v>
      </c>
      <c r="B32" s="34"/>
      <c r="C32" s="34" t="s"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4" ht="15" customHeight="1" x14ac:dyDescent="0.2">
      <c r="A33" s="4" t="s">
        <v>156</v>
      </c>
      <c r="B33" s="3" t="s">
        <v>138</v>
      </c>
      <c r="C33" s="4">
        <v>1.7100000000000001E-2</v>
      </c>
      <c r="D33" s="4">
        <v>1.2800000000000001E-2</v>
      </c>
      <c r="E33" s="4">
        <v>3.1E-2</v>
      </c>
      <c r="F33" s="4">
        <v>3.0099999999999998E-2</v>
      </c>
      <c r="G33" s="4">
        <v>4.1599999999999998E-2</v>
      </c>
      <c r="H33" s="4">
        <v>2.8000000000000001E-2</v>
      </c>
      <c r="I33" s="4">
        <v>4.3400000000000001E-2</v>
      </c>
      <c r="J33" s="4">
        <v>4.2900000000000001E-2</v>
      </c>
      <c r="K33" s="4">
        <v>1.18E-2</v>
      </c>
      <c r="L33" s="4">
        <v>3.4500000000000003E-2</v>
      </c>
      <c r="M33" s="4">
        <v>3.7100000000000001E-2</v>
      </c>
      <c r="N33" s="4">
        <v>1.9699999999999999E-2</v>
      </c>
      <c r="O33" s="4">
        <v>3.2899999999999999E-2</v>
      </c>
      <c r="P33" s="4">
        <v>7.3599999999999999E-2</v>
      </c>
      <c r="Q33" s="4">
        <v>6.0600000000000001E-2</v>
      </c>
      <c r="R33" s="4">
        <v>5.6899999999999999E-2</v>
      </c>
      <c r="S33" s="4">
        <v>0.03</v>
      </c>
      <c r="T33" s="4">
        <v>4.2299999999999997E-2</v>
      </c>
      <c r="U33" s="4">
        <v>3.2199999999999999E-2</v>
      </c>
      <c r="V33" s="4">
        <v>2.9100000000000001E-2</v>
      </c>
      <c r="W33" s="4">
        <v>3.5700000000000003E-2</v>
      </c>
      <c r="X33" s="4">
        <v>4.0099999999999997E-2</v>
      </c>
      <c r="Y33" s="4">
        <v>2.6499999999999999E-2</v>
      </c>
      <c r="Z33" s="4">
        <v>4.8099999999999997E-2</v>
      </c>
      <c r="AA33" s="4">
        <v>5.0200000000000002E-2</v>
      </c>
      <c r="AB33" s="4">
        <v>3.0800000000000001E-2</v>
      </c>
      <c r="AC33" s="4">
        <v>3.1399999999999997E-2</v>
      </c>
      <c r="AD33" s="4">
        <v>3.6600000000000001E-2</v>
      </c>
      <c r="AE33" s="4">
        <v>3.7100000000000001E-2</v>
      </c>
      <c r="AF33" s="4">
        <v>2.8199999999999999E-2</v>
      </c>
      <c r="AH33" s="1">
        <f t="shared" si="1"/>
        <v>0</v>
      </c>
    </row>
    <row r="34" spans="1:34" ht="15.75" customHeight="1" x14ac:dyDescent="0.2">
      <c r="A34" s="4" t="s">
        <v>157</v>
      </c>
      <c r="B34" s="3" t="s">
        <v>138</v>
      </c>
      <c r="C34" s="4" t="s">
        <v>158</v>
      </c>
      <c r="D34" s="4" t="s">
        <v>158</v>
      </c>
      <c r="E34" s="4" t="s">
        <v>158</v>
      </c>
      <c r="F34" s="4" t="s">
        <v>158</v>
      </c>
      <c r="G34" s="4" t="s">
        <v>158</v>
      </c>
      <c r="H34" s="4" t="s">
        <v>158</v>
      </c>
      <c r="I34" s="4" t="s">
        <v>158</v>
      </c>
      <c r="J34" s="4" t="s">
        <v>158</v>
      </c>
      <c r="K34" s="4" t="s">
        <v>158</v>
      </c>
      <c r="L34" s="4" t="s">
        <v>158</v>
      </c>
      <c r="M34" s="4" t="s">
        <v>158</v>
      </c>
      <c r="N34" s="4" t="s">
        <v>158</v>
      </c>
      <c r="O34" s="4" t="s">
        <v>158</v>
      </c>
      <c r="P34" s="4">
        <v>1.6000000000000001E-4</v>
      </c>
      <c r="Q34" s="4" t="s">
        <v>158</v>
      </c>
      <c r="R34" s="4" t="s">
        <v>158</v>
      </c>
      <c r="S34" s="4" t="s">
        <v>158</v>
      </c>
      <c r="T34" s="4" t="s">
        <v>158</v>
      </c>
      <c r="U34" s="4" t="s">
        <v>158</v>
      </c>
      <c r="V34" s="4" t="s">
        <v>158</v>
      </c>
      <c r="W34" s="4" t="s">
        <v>158</v>
      </c>
      <c r="X34" s="4" t="s">
        <v>158</v>
      </c>
      <c r="Y34" s="4" t="s">
        <v>158</v>
      </c>
      <c r="Z34" s="4" t="s">
        <v>158</v>
      </c>
      <c r="AA34" s="4" t="s">
        <v>158</v>
      </c>
      <c r="AB34" s="4" t="s">
        <v>158</v>
      </c>
      <c r="AC34" s="4" t="s">
        <v>158</v>
      </c>
      <c r="AD34" s="4" t="s">
        <v>158</v>
      </c>
      <c r="AE34" s="4" t="s">
        <v>158</v>
      </c>
      <c r="AF34" s="4" t="s">
        <v>158</v>
      </c>
      <c r="AH34" s="1">
        <f t="shared" si="1"/>
        <v>29</v>
      </c>
    </row>
    <row r="35" spans="1:34" ht="15" customHeight="1" x14ac:dyDescent="0.2">
      <c r="A35" s="4" t="s">
        <v>159</v>
      </c>
      <c r="B35" s="3" t="s">
        <v>138</v>
      </c>
      <c r="C35" s="4">
        <v>11</v>
      </c>
      <c r="D35" s="4">
        <v>28.2</v>
      </c>
      <c r="E35" s="4">
        <v>9.89</v>
      </c>
      <c r="F35" s="4">
        <v>6.4</v>
      </c>
      <c r="G35" s="4" t="s">
        <v>160</v>
      </c>
      <c r="H35" s="4">
        <v>6.99</v>
      </c>
      <c r="I35" s="4" t="s">
        <v>160</v>
      </c>
      <c r="J35" s="4">
        <v>16.5</v>
      </c>
      <c r="K35" s="4">
        <v>90.7</v>
      </c>
      <c r="L35" s="4">
        <v>2.74</v>
      </c>
      <c r="M35" s="4">
        <v>18.2</v>
      </c>
      <c r="N35" s="4">
        <v>4.24</v>
      </c>
      <c r="O35" s="4">
        <v>5.83</v>
      </c>
      <c r="P35" s="4">
        <v>17</v>
      </c>
      <c r="Q35" s="4">
        <v>14.2</v>
      </c>
      <c r="R35" s="4">
        <v>12.3</v>
      </c>
      <c r="S35" s="4">
        <v>9.76</v>
      </c>
      <c r="T35" s="4">
        <v>18.899999999999999</v>
      </c>
      <c r="U35" s="4">
        <v>5.44</v>
      </c>
      <c r="V35" s="4">
        <v>19.899999999999999</v>
      </c>
      <c r="W35" s="4">
        <v>1.64</v>
      </c>
      <c r="X35" s="4">
        <v>0.92100000000000004</v>
      </c>
      <c r="Y35" s="4">
        <v>1.88</v>
      </c>
      <c r="Z35" s="4">
        <v>2.1</v>
      </c>
      <c r="AA35" s="4">
        <v>4.42</v>
      </c>
      <c r="AB35" s="4">
        <v>0.76800000000000002</v>
      </c>
      <c r="AC35" s="4">
        <v>4.1100000000000003</v>
      </c>
      <c r="AD35" s="4" t="s">
        <v>160</v>
      </c>
      <c r="AE35" s="4">
        <v>2.84</v>
      </c>
      <c r="AF35" s="4" t="s">
        <v>160</v>
      </c>
      <c r="AH35" s="1">
        <f t="shared" si="1"/>
        <v>4</v>
      </c>
    </row>
    <row r="36" spans="1:34" ht="15" customHeight="1" x14ac:dyDescent="0.2">
      <c r="A36" s="4" t="s">
        <v>161</v>
      </c>
      <c r="B36" s="3" t="s">
        <v>138</v>
      </c>
      <c r="C36" s="4">
        <v>1.4499999999999999E-3</v>
      </c>
      <c r="D36" s="4">
        <v>2.0300000000000001E-3</v>
      </c>
      <c r="E36" s="4">
        <v>1.16E-3</v>
      </c>
      <c r="F36" s="4">
        <v>9.7099999999999997E-4</v>
      </c>
      <c r="G36" s="4">
        <v>1.47E-3</v>
      </c>
      <c r="H36" s="4">
        <v>1.8400000000000001E-3</v>
      </c>
      <c r="I36" s="4">
        <v>2.2799999999999999E-3</v>
      </c>
      <c r="J36" s="4">
        <v>9.9700000000000006E-4</v>
      </c>
      <c r="K36" s="4">
        <v>4.5399999999999998E-3</v>
      </c>
      <c r="L36" s="4">
        <v>2.5600000000000002E-3</v>
      </c>
      <c r="M36" s="4">
        <v>1.7600000000000001E-3</v>
      </c>
      <c r="N36" s="4">
        <v>9.0300000000000005E-4</v>
      </c>
      <c r="O36" s="4">
        <v>1.5200000000000001E-3</v>
      </c>
      <c r="P36" s="4">
        <v>2.5799999999999998E-3</v>
      </c>
      <c r="Q36" s="4">
        <v>1.8400000000000001E-3</v>
      </c>
      <c r="R36" s="4">
        <v>1.4300000000000001E-3</v>
      </c>
      <c r="S36" s="4">
        <v>1.4599999999999999E-3</v>
      </c>
      <c r="T36" s="4">
        <v>1.08E-3</v>
      </c>
      <c r="U36" s="4">
        <v>1.64E-3</v>
      </c>
      <c r="V36" s="4">
        <v>1.98E-3</v>
      </c>
      <c r="W36" s="4">
        <v>9.8499999999999998E-4</v>
      </c>
      <c r="X36" s="4">
        <v>1.24E-3</v>
      </c>
      <c r="Y36" s="4">
        <v>1.4499999999999999E-3</v>
      </c>
      <c r="Z36" s="4">
        <v>1.42E-3</v>
      </c>
      <c r="AA36" s="4">
        <v>7.5600000000000005E-4</v>
      </c>
      <c r="AB36" s="4">
        <v>1.5399999999999999E-3</v>
      </c>
      <c r="AC36" s="4">
        <v>1.9E-3</v>
      </c>
      <c r="AD36" s="4">
        <v>1.6299999999999999E-3</v>
      </c>
      <c r="AE36" s="4">
        <v>2.0300000000000001E-3</v>
      </c>
      <c r="AF36" s="4">
        <v>1.9499999999999999E-3</v>
      </c>
      <c r="AH36" s="1">
        <f t="shared" si="1"/>
        <v>0</v>
      </c>
    </row>
    <row r="37" spans="1:34" ht="15" customHeight="1" x14ac:dyDescent="0.2">
      <c r="A37" s="4" t="s">
        <v>162</v>
      </c>
      <c r="B37" s="3" t="s">
        <v>138</v>
      </c>
      <c r="C37" s="4">
        <v>1.06E-2</v>
      </c>
      <c r="D37" s="4">
        <v>6.9499999999999996E-3</v>
      </c>
      <c r="E37" s="4">
        <v>1.03E-2</v>
      </c>
      <c r="F37" s="4">
        <v>9.5200000000000007E-3</v>
      </c>
      <c r="G37" s="4">
        <v>5.5399999999999998E-3</v>
      </c>
      <c r="H37" s="4">
        <v>5.0899999999999999E-3</v>
      </c>
      <c r="I37" s="4">
        <v>1.47E-2</v>
      </c>
      <c r="J37" s="4">
        <v>6.6800000000000002E-3</v>
      </c>
      <c r="K37" s="4">
        <v>5.0800000000000003E-3</v>
      </c>
      <c r="L37" s="4">
        <v>1.15E-2</v>
      </c>
      <c r="M37" s="4">
        <v>5.5399999999999998E-3</v>
      </c>
      <c r="N37" s="4">
        <v>1.35E-2</v>
      </c>
      <c r="O37" s="4">
        <v>8.0700000000000008E-3</v>
      </c>
      <c r="P37" s="4">
        <v>2.3699999999999999E-2</v>
      </c>
      <c r="Q37" s="4">
        <v>1.0999999999999999E-2</v>
      </c>
      <c r="R37" s="4">
        <v>7.1000000000000004E-3</v>
      </c>
      <c r="S37" s="4">
        <v>9.4500000000000001E-3</v>
      </c>
      <c r="T37" s="4">
        <v>5.4999999999999997E-3</v>
      </c>
      <c r="U37" s="4">
        <v>6.0499999999999998E-3</v>
      </c>
      <c r="V37" s="4">
        <v>5.4200000000000003E-3</v>
      </c>
      <c r="W37" s="4">
        <v>7.1399999999999996E-3</v>
      </c>
      <c r="X37" s="4">
        <v>6.45E-3</v>
      </c>
      <c r="Y37" s="4">
        <v>1.23E-2</v>
      </c>
      <c r="Z37" s="4">
        <v>1.0999999999999999E-2</v>
      </c>
      <c r="AA37" s="4">
        <v>1.7399999999999999E-2</v>
      </c>
      <c r="AB37" s="4">
        <v>7.26E-3</v>
      </c>
      <c r="AC37" s="4">
        <v>6.0899999999999999E-3</v>
      </c>
      <c r="AD37" s="4">
        <v>1.24E-2</v>
      </c>
      <c r="AE37" s="4">
        <v>5.7499999999999999E-3</v>
      </c>
      <c r="AF37" s="4">
        <v>6.5500000000000003E-3</v>
      </c>
      <c r="AH37" s="1">
        <f t="shared" si="1"/>
        <v>0</v>
      </c>
    </row>
    <row r="38" spans="1:34" ht="15" customHeight="1" x14ac:dyDescent="0.2">
      <c r="A38" s="4" t="s">
        <v>163</v>
      </c>
      <c r="B38" s="3" t="s">
        <v>138</v>
      </c>
      <c r="C38" s="4">
        <v>0.39900000000000002</v>
      </c>
      <c r="D38" s="4">
        <v>0.28499999999999998</v>
      </c>
      <c r="E38" s="4">
        <v>0.68600000000000005</v>
      </c>
      <c r="F38" s="4">
        <v>0.439</v>
      </c>
      <c r="G38" s="4" t="s">
        <v>164</v>
      </c>
      <c r="H38" s="4">
        <v>0.67100000000000004</v>
      </c>
      <c r="I38" s="4" t="s">
        <v>164</v>
      </c>
      <c r="J38" s="4">
        <v>0.39400000000000002</v>
      </c>
      <c r="K38" s="4">
        <v>7.3999999999999996E-2</v>
      </c>
      <c r="L38" s="4">
        <v>1.03</v>
      </c>
      <c r="M38" s="4">
        <v>0.47899999999999998</v>
      </c>
      <c r="N38" s="4">
        <v>0.52400000000000002</v>
      </c>
      <c r="O38" s="4">
        <v>0.59799999999999998</v>
      </c>
      <c r="P38" s="4">
        <v>0.79100000000000004</v>
      </c>
      <c r="Q38" s="4">
        <v>0.83399999999999996</v>
      </c>
      <c r="R38" s="4">
        <v>0.64700000000000002</v>
      </c>
      <c r="S38" s="4">
        <v>0.39100000000000001</v>
      </c>
      <c r="T38" s="4">
        <v>0.20200000000000001</v>
      </c>
      <c r="U38" s="4">
        <v>0.4</v>
      </c>
      <c r="V38" s="4">
        <v>0.45</v>
      </c>
      <c r="W38" s="4">
        <v>0.42199999999999999</v>
      </c>
      <c r="X38" s="4">
        <v>0.46600000000000003</v>
      </c>
      <c r="Y38" s="4">
        <v>0.53500000000000003</v>
      </c>
      <c r="Z38" s="4">
        <v>0.70499999999999996</v>
      </c>
      <c r="AA38" s="4">
        <v>0.32900000000000001</v>
      </c>
      <c r="AB38" s="4">
        <v>0.41299999999999998</v>
      </c>
      <c r="AC38" s="4">
        <v>0.75800000000000001</v>
      </c>
      <c r="AD38" s="4" t="s">
        <v>164</v>
      </c>
      <c r="AE38" s="4">
        <v>1.04</v>
      </c>
      <c r="AF38" s="4" t="s">
        <v>164</v>
      </c>
      <c r="AH38" s="1">
        <f t="shared" si="1"/>
        <v>4</v>
      </c>
    </row>
    <row r="39" spans="1:34" ht="15" customHeight="1" x14ac:dyDescent="0.2">
      <c r="A39" s="4" t="s">
        <v>165</v>
      </c>
      <c r="B39" s="3" t="s">
        <v>138</v>
      </c>
      <c r="C39" s="4">
        <v>1.38E-2</v>
      </c>
      <c r="D39" s="4">
        <v>1.2800000000000001E-3</v>
      </c>
      <c r="E39" s="4">
        <v>2.9299999999999999E-3</v>
      </c>
      <c r="F39" s="4">
        <v>1.1199999999999999E-3</v>
      </c>
      <c r="G39" s="4">
        <v>1.5100000000000001E-3</v>
      </c>
      <c r="H39" s="4">
        <v>8.4099999999999995E-4</v>
      </c>
      <c r="I39" s="4">
        <v>3.8600000000000001E-3</v>
      </c>
      <c r="J39" s="4">
        <v>6.4000000000000005E-4</v>
      </c>
      <c r="K39" s="4">
        <v>2.31E-4</v>
      </c>
      <c r="L39" s="4">
        <v>1.5399999999999999E-3</v>
      </c>
      <c r="M39" s="4">
        <v>1.1199999999999999E-3</v>
      </c>
      <c r="N39" s="4">
        <v>3.5200000000000002E-2</v>
      </c>
      <c r="O39" s="4">
        <v>1.01E-3</v>
      </c>
      <c r="P39" s="4">
        <v>7.1900000000000002E-3</v>
      </c>
      <c r="Q39" s="4">
        <v>1.72E-3</v>
      </c>
      <c r="R39" s="4">
        <v>1.92E-3</v>
      </c>
      <c r="S39" s="4">
        <v>1.0399999999999999E-3</v>
      </c>
      <c r="T39" s="4">
        <v>2.4600000000000002E-4</v>
      </c>
      <c r="U39" s="4">
        <v>6.2E-4</v>
      </c>
      <c r="V39" s="4">
        <v>1.34E-3</v>
      </c>
      <c r="W39" s="4">
        <v>2.0899999999999998E-3</v>
      </c>
      <c r="X39" s="4">
        <v>1.16E-3</v>
      </c>
      <c r="Y39" s="4">
        <v>5.45E-3</v>
      </c>
      <c r="Z39" s="4">
        <v>1.83E-3</v>
      </c>
      <c r="AA39" s="4">
        <v>7.28E-3</v>
      </c>
      <c r="AB39" s="4">
        <v>1.8800000000000001E-2</v>
      </c>
      <c r="AC39" s="4">
        <v>8.43E-4</v>
      </c>
      <c r="AD39" s="4">
        <v>1.0200000000000001E-3</v>
      </c>
      <c r="AE39" s="4">
        <v>1.0200000000000001E-2</v>
      </c>
      <c r="AF39" s="4">
        <v>1.0200000000000001E-3</v>
      </c>
      <c r="AH39" s="1">
        <f t="shared" si="1"/>
        <v>0</v>
      </c>
    </row>
    <row r="40" spans="1:34" ht="15" customHeight="1" x14ac:dyDescent="0.2">
      <c r="A40" s="4" t="s">
        <v>166</v>
      </c>
      <c r="B40" s="3" t="s">
        <v>138</v>
      </c>
      <c r="C40" s="4">
        <v>2.63E-2</v>
      </c>
      <c r="D40" s="4">
        <v>7.7299999999999999E-3</v>
      </c>
      <c r="E40" s="4">
        <v>3.8399999999999997E-2</v>
      </c>
      <c r="F40" s="4">
        <v>7.8799999999999995E-2</v>
      </c>
      <c r="G40" s="4">
        <v>6.6500000000000004E-2</v>
      </c>
      <c r="H40" s="4">
        <v>4.3299999999999998E-2</v>
      </c>
      <c r="I40" s="4">
        <v>4.53E-2</v>
      </c>
      <c r="J40" s="4">
        <v>1.37E-2</v>
      </c>
      <c r="K40" s="4">
        <v>4.7999999999999996E-3</v>
      </c>
      <c r="L40" s="4">
        <v>3.6400000000000002E-2</v>
      </c>
      <c r="M40" s="4">
        <v>4.02E-2</v>
      </c>
      <c r="N40" s="4">
        <v>2.7E-2</v>
      </c>
      <c r="O40" s="4">
        <v>3.2500000000000001E-2</v>
      </c>
      <c r="P40" s="4">
        <v>3.85E-2</v>
      </c>
      <c r="Q40" s="4">
        <v>4.8800000000000003E-2</v>
      </c>
      <c r="R40" s="4">
        <v>3.5400000000000001E-2</v>
      </c>
      <c r="S40" s="4">
        <v>1.6799999999999999E-2</v>
      </c>
      <c r="T40" s="4">
        <v>2.07E-2</v>
      </c>
      <c r="U40" s="4">
        <v>4.1700000000000001E-2</v>
      </c>
      <c r="V40" s="4">
        <v>5.16E-2</v>
      </c>
      <c r="W40" s="4">
        <v>1.2999999999999999E-2</v>
      </c>
      <c r="X40" s="4">
        <v>1.17E-2</v>
      </c>
      <c r="Y40" s="4">
        <v>2.5499999999999998E-2</v>
      </c>
      <c r="Z40" s="4">
        <v>2.0400000000000001E-2</v>
      </c>
      <c r="AA40" s="4">
        <v>4.6699999999999998E-2</v>
      </c>
      <c r="AB40" s="4">
        <v>2.3599999999999999E-2</v>
      </c>
      <c r="AC40" s="4">
        <v>6.1400000000000003E-2</v>
      </c>
      <c r="AD40" s="4">
        <v>2.24E-2</v>
      </c>
      <c r="AE40" s="4">
        <v>2.5100000000000001E-2</v>
      </c>
      <c r="AF40" s="4">
        <v>1.6E-2</v>
      </c>
      <c r="AH40" s="1">
        <f t="shared" si="1"/>
        <v>0</v>
      </c>
    </row>
    <row r="41" spans="1:34" ht="15" customHeight="1" x14ac:dyDescent="0.2">
      <c r="A41" s="4" t="s">
        <v>167</v>
      </c>
      <c r="B41" s="3" t="s">
        <v>138</v>
      </c>
      <c r="C41" s="4">
        <v>1.4599999999999999E-3</v>
      </c>
      <c r="D41" s="4">
        <v>1.6900000000000001E-3</v>
      </c>
      <c r="E41" s="4">
        <v>2.3700000000000001E-3</v>
      </c>
      <c r="F41" s="4">
        <v>1.47E-3</v>
      </c>
      <c r="G41" s="4">
        <v>1.1199999999999999E-3</v>
      </c>
      <c r="H41" s="4">
        <v>1.2899999999999999E-3</v>
      </c>
      <c r="I41" s="4">
        <v>1.6999999999999999E-3</v>
      </c>
      <c r="J41" s="4">
        <v>1.1000000000000001E-3</v>
      </c>
      <c r="K41" s="4">
        <v>2.0400000000000001E-3</v>
      </c>
      <c r="L41" s="4">
        <v>1.1299999999999999E-3</v>
      </c>
      <c r="M41" s="4">
        <v>1.67E-3</v>
      </c>
      <c r="N41" s="4">
        <v>9.1299999999999997E-4</v>
      </c>
      <c r="O41" s="4">
        <v>1.8400000000000001E-3</v>
      </c>
      <c r="P41" s="4">
        <v>4.7600000000000003E-3</v>
      </c>
      <c r="Q41" s="4">
        <v>2.3400000000000001E-3</v>
      </c>
      <c r="R41" s="4">
        <v>1.3699999999999999E-3</v>
      </c>
      <c r="S41" s="4">
        <v>1.4E-3</v>
      </c>
      <c r="T41" s="4">
        <v>1.23E-3</v>
      </c>
      <c r="U41" s="4">
        <v>1.5E-3</v>
      </c>
      <c r="V41" s="4">
        <v>2.0899999999999998E-3</v>
      </c>
      <c r="W41" s="4">
        <v>5.7899999999999998E-4</v>
      </c>
      <c r="X41" s="4">
        <v>9.5399999999999999E-4</v>
      </c>
      <c r="Y41" s="4">
        <v>2.0899999999999998E-3</v>
      </c>
      <c r="Z41" s="4">
        <v>1.5E-3</v>
      </c>
      <c r="AA41" s="4">
        <v>1.9599999999999999E-3</v>
      </c>
      <c r="AB41" s="4">
        <v>1.2800000000000001E-3</v>
      </c>
      <c r="AC41" s="4">
        <v>1.4499999999999999E-3</v>
      </c>
      <c r="AD41" s="4">
        <v>1.31E-3</v>
      </c>
      <c r="AE41" s="4">
        <v>1.14E-3</v>
      </c>
      <c r="AF41" s="4">
        <v>1.8E-3</v>
      </c>
      <c r="AH41" s="1">
        <f t="shared" si="1"/>
        <v>0</v>
      </c>
    </row>
    <row r="42" spans="1:34" ht="15" customHeight="1" x14ac:dyDescent="0.2">
      <c r="A42" s="4" t="s">
        <v>168</v>
      </c>
      <c r="B42" s="3" t="s">
        <v>138</v>
      </c>
      <c r="C42" s="4" t="s">
        <v>169</v>
      </c>
      <c r="D42" s="4" t="s">
        <v>169</v>
      </c>
      <c r="E42" s="4">
        <v>1.02</v>
      </c>
      <c r="F42" s="4">
        <v>4.78</v>
      </c>
      <c r="G42" s="4">
        <v>1.76</v>
      </c>
      <c r="H42" s="4" t="s">
        <v>169</v>
      </c>
      <c r="I42" s="4">
        <v>1.87</v>
      </c>
      <c r="J42" s="4" t="s">
        <v>169</v>
      </c>
      <c r="K42" s="4" t="s">
        <v>169</v>
      </c>
      <c r="L42" s="4" t="s">
        <v>169</v>
      </c>
      <c r="M42" s="4" t="s">
        <v>169</v>
      </c>
      <c r="N42" s="4">
        <v>1.27</v>
      </c>
      <c r="O42" s="4" t="s">
        <v>169</v>
      </c>
      <c r="P42" s="4">
        <v>21.3</v>
      </c>
      <c r="Q42" s="4">
        <v>1.32</v>
      </c>
      <c r="R42" s="4" t="s">
        <v>169</v>
      </c>
      <c r="S42" s="4" t="s">
        <v>169</v>
      </c>
      <c r="T42" s="4">
        <v>2.16</v>
      </c>
      <c r="U42" s="4">
        <v>1.88</v>
      </c>
      <c r="V42" s="4" t="s">
        <v>169</v>
      </c>
      <c r="W42" s="4">
        <v>1.65</v>
      </c>
      <c r="X42" s="4" t="s">
        <v>169</v>
      </c>
      <c r="Y42" s="4">
        <v>3.73</v>
      </c>
      <c r="Z42" s="4" t="s">
        <v>169</v>
      </c>
      <c r="AA42" s="4">
        <v>3.92</v>
      </c>
      <c r="AB42" s="4" t="s">
        <v>169</v>
      </c>
      <c r="AC42" s="4" t="s">
        <v>169</v>
      </c>
      <c r="AD42" s="4">
        <v>1.44</v>
      </c>
      <c r="AE42" s="4" t="s">
        <v>169</v>
      </c>
      <c r="AF42" s="4">
        <v>1.95</v>
      </c>
      <c r="AH42" s="1">
        <f t="shared" si="1"/>
        <v>16</v>
      </c>
    </row>
    <row r="43" spans="1:34" ht="15" customHeight="1" x14ac:dyDescent="0.2">
      <c r="A43" s="4" t="s">
        <v>170</v>
      </c>
      <c r="B43" s="3" t="s">
        <v>138</v>
      </c>
      <c r="C43" s="4">
        <v>8.2199999999999999E-3</v>
      </c>
      <c r="D43" s="4">
        <v>1.1100000000000001E-3</v>
      </c>
      <c r="E43" s="4">
        <v>3.2100000000000002E-3</v>
      </c>
      <c r="F43" s="4">
        <v>1.15E-2</v>
      </c>
      <c r="G43" s="4">
        <v>4.3800000000000002E-3</v>
      </c>
      <c r="H43" s="4">
        <v>1.3899999999999999E-2</v>
      </c>
      <c r="I43" s="4">
        <v>9.0299999999999998E-3</v>
      </c>
      <c r="J43" s="4">
        <v>3.3800000000000002E-3</v>
      </c>
      <c r="K43" s="4">
        <v>2.0500000000000002E-3</v>
      </c>
      <c r="L43" s="4">
        <v>5.47E-3</v>
      </c>
      <c r="M43" s="4">
        <v>3.8999999999999998E-3</v>
      </c>
      <c r="N43" s="4">
        <v>2.1600000000000001E-2</v>
      </c>
      <c r="O43" s="4">
        <v>1.2E-2</v>
      </c>
      <c r="P43" s="4">
        <v>2.5700000000000001E-2</v>
      </c>
      <c r="Q43" s="4">
        <v>1.8100000000000002E-2</v>
      </c>
      <c r="R43" s="4">
        <v>4.7099999999999998E-3</v>
      </c>
      <c r="S43" s="4">
        <v>3.8600000000000001E-3</v>
      </c>
      <c r="T43" s="4">
        <v>3.4199999999999999E-3</v>
      </c>
      <c r="U43" s="4">
        <v>4.2300000000000003E-3</v>
      </c>
      <c r="V43" s="4">
        <v>8.0800000000000004E-3</v>
      </c>
      <c r="W43" s="4">
        <v>6.1399999999999996E-3</v>
      </c>
      <c r="X43" s="4">
        <v>4.4999999999999997E-3</v>
      </c>
      <c r="Y43" s="4">
        <v>9.9000000000000008E-3</v>
      </c>
      <c r="Z43" s="4">
        <v>1.0699999999999999E-2</v>
      </c>
      <c r="AA43" s="4">
        <v>3.3599999999999998E-2</v>
      </c>
      <c r="AB43" s="4">
        <v>4.6600000000000001E-3</v>
      </c>
      <c r="AC43" s="4">
        <v>4.1799999999999997E-3</v>
      </c>
      <c r="AD43" s="4">
        <v>7.1700000000000002E-3</v>
      </c>
      <c r="AE43" s="4">
        <v>8.1700000000000002E-3</v>
      </c>
      <c r="AF43" s="4">
        <v>2.4099999999999998E-3</v>
      </c>
      <c r="AH43" s="1">
        <f t="shared" si="1"/>
        <v>0</v>
      </c>
    </row>
  </sheetData>
  <mergeCells count="29">
    <mergeCell ref="A25:B25"/>
    <mergeCell ref="C25:AF25"/>
    <mergeCell ref="A32:B32"/>
    <mergeCell ref="C32:AF32"/>
    <mergeCell ref="A17:B17"/>
    <mergeCell ref="A18:B18"/>
    <mergeCell ref="C18:AF18"/>
    <mergeCell ref="A19:B19"/>
    <mergeCell ref="C19:AF19"/>
    <mergeCell ref="A21:B21"/>
    <mergeCell ref="C21:AF21"/>
    <mergeCell ref="A16:B16"/>
    <mergeCell ref="A6:B6"/>
    <mergeCell ref="A7:B7"/>
    <mergeCell ref="A8:B8"/>
    <mergeCell ref="C8:AF8"/>
    <mergeCell ref="A9:B9"/>
    <mergeCell ref="A10:B10"/>
    <mergeCell ref="A11:B11"/>
    <mergeCell ref="A12:B12"/>
    <mergeCell ref="A13:B13"/>
    <mergeCell ref="A14:B14"/>
    <mergeCell ref="A15:B15"/>
    <mergeCell ref="A5:B5"/>
    <mergeCell ref="A1:B1"/>
    <mergeCell ref="A2:B2"/>
    <mergeCell ref="C2:AF2"/>
    <mergeCell ref="A3:B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A19" workbookViewId="0">
      <pane xSplit="2" topLeftCell="C1" activePane="topRight" state="frozen"/>
      <selection activeCell="A13" sqref="A13"/>
      <selection pane="topRight" activeCell="E50" sqref="E50"/>
    </sheetView>
  </sheetViews>
  <sheetFormatPr defaultRowHeight="14.25" x14ac:dyDescent="0.2"/>
  <cols>
    <col min="1" max="1" width="27.875" bestFit="1" customWidth="1"/>
    <col min="2" max="2" width="19.625" customWidth="1"/>
    <col min="34" max="34" width="12" style="8" customWidth="1"/>
    <col min="35" max="35" width="16" style="8" customWidth="1"/>
    <col min="36" max="38" width="9" style="8"/>
  </cols>
  <sheetData>
    <row r="1" spans="1:32" x14ac:dyDescent="0.2">
      <c r="A1" s="31" t="s">
        <v>0</v>
      </c>
      <c r="B1" s="31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</row>
    <row r="2" spans="1:32" x14ac:dyDescent="0.2">
      <c r="A2" s="32" t="s">
        <v>31</v>
      </c>
      <c r="B2" s="32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x14ac:dyDescent="0.2">
      <c r="A3" s="30" t="s">
        <v>32</v>
      </c>
      <c r="B3" s="30"/>
      <c r="C3" s="7" t="s">
        <v>33</v>
      </c>
      <c r="D3" s="7" t="s">
        <v>33</v>
      </c>
      <c r="E3" s="7" t="s">
        <v>33</v>
      </c>
      <c r="F3" s="7" t="s">
        <v>33</v>
      </c>
      <c r="G3" s="7" t="s">
        <v>33</v>
      </c>
      <c r="H3" s="7" t="s">
        <v>33</v>
      </c>
      <c r="I3" s="7" t="s">
        <v>33</v>
      </c>
      <c r="J3" s="7" t="s">
        <v>33</v>
      </c>
      <c r="K3" s="7" t="s">
        <v>33</v>
      </c>
      <c r="L3" s="7" t="s">
        <v>33</v>
      </c>
      <c r="M3" s="7" t="s">
        <v>33</v>
      </c>
      <c r="N3" s="7" t="s">
        <v>33</v>
      </c>
      <c r="O3" s="7" t="s">
        <v>33</v>
      </c>
      <c r="P3" s="7" t="s">
        <v>33</v>
      </c>
      <c r="Q3" s="7" t="s">
        <v>33</v>
      </c>
      <c r="R3" s="7" t="s">
        <v>33</v>
      </c>
      <c r="S3" s="7" t="s">
        <v>33</v>
      </c>
      <c r="T3" s="7" t="s">
        <v>33</v>
      </c>
      <c r="U3" s="7" t="s">
        <v>33</v>
      </c>
      <c r="V3" s="7" t="s">
        <v>33</v>
      </c>
      <c r="W3" s="7" t="s">
        <v>33</v>
      </c>
      <c r="X3" s="7" t="s">
        <v>33</v>
      </c>
      <c r="Y3" s="7" t="s">
        <v>33</v>
      </c>
      <c r="Z3" s="7" t="s">
        <v>33</v>
      </c>
      <c r="AA3" s="7" t="s">
        <v>33</v>
      </c>
      <c r="AB3" s="7" t="s">
        <v>33</v>
      </c>
      <c r="AC3" s="7" t="s">
        <v>33</v>
      </c>
      <c r="AD3" s="7" t="s">
        <v>33</v>
      </c>
      <c r="AE3" s="7" t="s">
        <v>33</v>
      </c>
      <c r="AF3" s="7" t="s">
        <v>33</v>
      </c>
    </row>
    <row r="4" spans="1:32" x14ac:dyDescent="0.2">
      <c r="A4" s="30" t="s">
        <v>34</v>
      </c>
      <c r="B4" s="30"/>
      <c r="C4" s="7" t="s">
        <v>35</v>
      </c>
      <c r="D4" s="7" t="s">
        <v>35</v>
      </c>
      <c r="E4" s="7" t="s">
        <v>35</v>
      </c>
      <c r="F4" s="7" t="s">
        <v>35</v>
      </c>
      <c r="G4" s="7" t="s">
        <v>35</v>
      </c>
      <c r="H4" s="7" t="s">
        <v>35</v>
      </c>
      <c r="I4" s="7" t="s">
        <v>35</v>
      </c>
      <c r="J4" s="7" t="s">
        <v>35</v>
      </c>
      <c r="K4" s="7" t="s">
        <v>35</v>
      </c>
      <c r="L4" s="7" t="s">
        <v>35</v>
      </c>
      <c r="M4" s="7" t="s">
        <v>35</v>
      </c>
      <c r="N4" s="7" t="s">
        <v>35</v>
      </c>
      <c r="O4" s="7" t="s">
        <v>35</v>
      </c>
      <c r="P4" s="7" t="s">
        <v>35</v>
      </c>
      <c r="Q4" s="7" t="s">
        <v>35</v>
      </c>
      <c r="R4" s="7" t="s">
        <v>35</v>
      </c>
      <c r="S4" s="7" t="s">
        <v>35</v>
      </c>
      <c r="T4" s="7" t="s">
        <v>35</v>
      </c>
      <c r="U4" s="7" t="s">
        <v>35</v>
      </c>
      <c r="V4" s="7" t="s">
        <v>35</v>
      </c>
      <c r="W4" s="7" t="s">
        <v>35</v>
      </c>
      <c r="X4" s="7" t="s">
        <v>35</v>
      </c>
      <c r="Y4" s="7" t="s">
        <v>35</v>
      </c>
      <c r="Z4" s="7" t="s">
        <v>35</v>
      </c>
      <c r="AA4" s="7" t="s">
        <v>35</v>
      </c>
      <c r="AB4" s="7" t="s">
        <v>35</v>
      </c>
      <c r="AC4" s="7" t="s">
        <v>35</v>
      </c>
      <c r="AD4" s="7" t="s">
        <v>35</v>
      </c>
      <c r="AE4" s="7" t="s">
        <v>35</v>
      </c>
      <c r="AF4" s="7" t="s">
        <v>35</v>
      </c>
    </row>
    <row r="5" spans="1:32" x14ac:dyDescent="0.2">
      <c r="A5" s="30" t="s">
        <v>36</v>
      </c>
      <c r="B5" s="30"/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0</v>
      </c>
      <c r="T5" s="7" t="s">
        <v>0</v>
      </c>
      <c r="U5" s="7" t="s">
        <v>0</v>
      </c>
      <c r="V5" s="7" t="s">
        <v>0</v>
      </c>
      <c r="W5" s="7" t="s">
        <v>0</v>
      </c>
      <c r="X5" s="7" t="s">
        <v>0</v>
      </c>
      <c r="Y5" s="7" t="s">
        <v>0</v>
      </c>
      <c r="Z5" s="7" t="s">
        <v>0</v>
      </c>
      <c r="AA5" s="7" t="s">
        <v>0</v>
      </c>
      <c r="AB5" s="7" t="s">
        <v>0</v>
      </c>
      <c r="AC5" s="7" t="s">
        <v>0</v>
      </c>
      <c r="AD5" s="7" t="s">
        <v>0</v>
      </c>
      <c r="AE5" s="7" t="s">
        <v>0</v>
      </c>
      <c r="AF5" s="7" t="s">
        <v>0</v>
      </c>
    </row>
    <row r="6" spans="1:32" x14ac:dyDescent="0.2">
      <c r="A6" s="30" t="s">
        <v>37</v>
      </c>
      <c r="B6" s="30"/>
      <c r="C6" s="7" t="s">
        <v>38</v>
      </c>
      <c r="D6" s="7" t="s">
        <v>38</v>
      </c>
      <c r="E6" s="7" t="s">
        <v>38</v>
      </c>
      <c r="F6" s="7" t="s">
        <v>38</v>
      </c>
      <c r="G6" s="7" t="s">
        <v>38</v>
      </c>
      <c r="H6" s="7" t="s">
        <v>38</v>
      </c>
      <c r="I6" s="7" t="s">
        <v>38</v>
      </c>
      <c r="J6" s="7" t="s">
        <v>38</v>
      </c>
      <c r="K6" s="7" t="s">
        <v>38</v>
      </c>
      <c r="L6" s="7" t="s">
        <v>38</v>
      </c>
      <c r="M6" s="7" t="s">
        <v>38</v>
      </c>
      <c r="N6" s="7" t="s">
        <v>38</v>
      </c>
      <c r="O6" s="7" t="s">
        <v>38</v>
      </c>
      <c r="P6" s="7" t="s">
        <v>38</v>
      </c>
      <c r="Q6" s="7" t="s">
        <v>38</v>
      </c>
      <c r="R6" s="7" t="s">
        <v>38</v>
      </c>
      <c r="S6" s="7" t="s">
        <v>38</v>
      </c>
      <c r="T6" s="7" t="s">
        <v>38</v>
      </c>
      <c r="U6" s="7" t="s">
        <v>38</v>
      </c>
      <c r="V6" s="7" t="s">
        <v>38</v>
      </c>
      <c r="W6" s="7" t="s">
        <v>38</v>
      </c>
      <c r="X6" s="7" t="s">
        <v>38</v>
      </c>
      <c r="Y6" s="7" t="s">
        <v>38</v>
      </c>
      <c r="Z6" s="7" t="s">
        <v>38</v>
      </c>
      <c r="AA6" s="7" t="s">
        <v>38</v>
      </c>
      <c r="AB6" s="7" t="s">
        <v>38</v>
      </c>
      <c r="AC6" s="7" t="s">
        <v>38</v>
      </c>
      <c r="AD6" s="7" t="s">
        <v>38</v>
      </c>
      <c r="AE6" s="7" t="s">
        <v>38</v>
      </c>
      <c r="AF6" s="7" t="s">
        <v>38</v>
      </c>
    </row>
    <row r="7" spans="1:32" x14ac:dyDescent="0.2">
      <c r="A7" s="30" t="s">
        <v>39</v>
      </c>
      <c r="B7" s="30"/>
      <c r="C7" s="7" t="s">
        <v>40</v>
      </c>
      <c r="D7" s="7" t="s">
        <v>40</v>
      </c>
      <c r="E7" s="7" t="s">
        <v>40</v>
      </c>
      <c r="F7" s="7" t="s">
        <v>40</v>
      </c>
      <c r="G7" s="7" t="s">
        <v>40</v>
      </c>
      <c r="H7" s="7" t="s">
        <v>40</v>
      </c>
      <c r="I7" s="7" t="s">
        <v>40</v>
      </c>
      <c r="J7" s="7" t="s">
        <v>40</v>
      </c>
      <c r="K7" s="7" t="s">
        <v>40</v>
      </c>
      <c r="L7" s="7" t="s">
        <v>40</v>
      </c>
      <c r="M7" s="7" t="s">
        <v>40</v>
      </c>
      <c r="N7" s="7" t="s">
        <v>40</v>
      </c>
      <c r="O7" s="7" t="s">
        <v>40</v>
      </c>
      <c r="P7" s="7" t="s">
        <v>40</v>
      </c>
      <c r="Q7" s="7" t="s">
        <v>40</v>
      </c>
      <c r="R7" s="7" t="s">
        <v>40</v>
      </c>
      <c r="S7" s="7" t="s">
        <v>40</v>
      </c>
      <c r="T7" s="7" t="s">
        <v>40</v>
      </c>
      <c r="U7" s="7" t="s">
        <v>40</v>
      </c>
      <c r="V7" s="7" t="s">
        <v>40</v>
      </c>
      <c r="W7" s="7" t="s">
        <v>40</v>
      </c>
      <c r="X7" s="7" t="s">
        <v>40</v>
      </c>
      <c r="Y7" s="7" t="s">
        <v>40</v>
      </c>
      <c r="Z7" s="7" t="s">
        <v>40</v>
      </c>
      <c r="AA7" s="7" t="s">
        <v>40</v>
      </c>
      <c r="AB7" s="7" t="s">
        <v>40</v>
      </c>
      <c r="AC7" s="7" t="s">
        <v>40</v>
      </c>
      <c r="AD7" s="7" t="s">
        <v>40</v>
      </c>
      <c r="AE7" s="7" t="s">
        <v>40</v>
      </c>
      <c r="AF7" s="7" t="s">
        <v>40</v>
      </c>
    </row>
    <row r="8" spans="1:32" x14ac:dyDescent="0.2">
      <c r="A8" s="32" t="s">
        <v>41</v>
      </c>
      <c r="B8" s="32"/>
      <c r="C8" s="33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x14ac:dyDescent="0.2">
      <c r="A9" s="30" t="s">
        <v>42</v>
      </c>
      <c r="B9" s="30"/>
      <c r="C9" s="7" t="s">
        <v>43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48</v>
      </c>
      <c r="I9" s="7" t="s">
        <v>49</v>
      </c>
      <c r="J9" s="7" t="s">
        <v>50</v>
      </c>
      <c r="K9" s="7" t="s">
        <v>51</v>
      </c>
      <c r="L9" s="7" t="s">
        <v>52</v>
      </c>
      <c r="M9" s="7" t="s">
        <v>53</v>
      </c>
      <c r="N9" s="7" t="s">
        <v>54</v>
      </c>
      <c r="O9" s="7" t="s">
        <v>55</v>
      </c>
      <c r="P9" s="7" t="s">
        <v>56</v>
      </c>
      <c r="Q9" s="7" t="s">
        <v>57</v>
      </c>
      <c r="R9" s="7" t="s">
        <v>58</v>
      </c>
      <c r="S9" s="7" t="s">
        <v>59</v>
      </c>
      <c r="T9" s="7" t="s">
        <v>60</v>
      </c>
      <c r="U9" s="7" t="s">
        <v>61</v>
      </c>
      <c r="V9" s="7" t="s">
        <v>62</v>
      </c>
      <c r="W9" s="7" t="s">
        <v>63</v>
      </c>
      <c r="X9" s="7" t="s">
        <v>64</v>
      </c>
      <c r="Y9" s="7" t="s">
        <v>65</v>
      </c>
      <c r="Z9" s="7" t="s">
        <v>66</v>
      </c>
      <c r="AA9" s="7" t="s">
        <v>67</v>
      </c>
      <c r="AB9" s="7" t="s">
        <v>68</v>
      </c>
      <c r="AC9" s="7" t="s">
        <v>69</v>
      </c>
      <c r="AD9" s="7" t="s">
        <v>70</v>
      </c>
      <c r="AE9" s="7" t="s">
        <v>71</v>
      </c>
      <c r="AF9" s="7" t="s">
        <v>72</v>
      </c>
    </row>
    <row r="10" spans="1:32" x14ac:dyDescent="0.2">
      <c r="A10" s="30" t="s">
        <v>34</v>
      </c>
      <c r="B10" s="30"/>
      <c r="C10" s="7" t="s">
        <v>35</v>
      </c>
      <c r="D10" s="7" t="s">
        <v>35</v>
      </c>
      <c r="E10" s="7" t="s">
        <v>35</v>
      </c>
      <c r="F10" s="7" t="s">
        <v>35</v>
      </c>
      <c r="G10" s="7" t="s">
        <v>35</v>
      </c>
      <c r="H10" s="7" t="s">
        <v>35</v>
      </c>
      <c r="I10" s="7" t="s">
        <v>35</v>
      </c>
      <c r="J10" s="7" t="s">
        <v>35</v>
      </c>
      <c r="K10" s="7" t="s">
        <v>35</v>
      </c>
      <c r="L10" s="7" t="s">
        <v>35</v>
      </c>
      <c r="M10" s="7" t="s">
        <v>35</v>
      </c>
      <c r="N10" s="7" t="s">
        <v>35</v>
      </c>
      <c r="O10" s="7" t="s">
        <v>35</v>
      </c>
      <c r="P10" s="7" t="s">
        <v>35</v>
      </c>
      <c r="Q10" s="7" t="s">
        <v>35</v>
      </c>
      <c r="R10" s="7" t="s">
        <v>35</v>
      </c>
      <c r="S10" s="7" t="s">
        <v>35</v>
      </c>
      <c r="T10" s="7" t="s">
        <v>35</v>
      </c>
      <c r="U10" s="7" t="s">
        <v>35</v>
      </c>
      <c r="V10" s="7" t="s">
        <v>35</v>
      </c>
      <c r="W10" s="7" t="s">
        <v>35</v>
      </c>
      <c r="X10" s="7" t="s">
        <v>35</v>
      </c>
      <c r="Y10" s="7" t="s">
        <v>35</v>
      </c>
      <c r="Z10" s="7" t="s">
        <v>35</v>
      </c>
      <c r="AA10" s="7" t="s">
        <v>35</v>
      </c>
      <c r="AB10" s="7" t="s">
        <v>35</v>
      </c>
      <c r="AC10" s="7" t="s">
        <v>35</v>
      </c>
      <c r="AD10" s="7" t="s">
        <v>35</v>
      </c>
      <c r="AE10" s="7" t="s">
        <v>35</v>
      </c>
      <c r="AF10" s="7" t="s">
        <v>35</v>
      </c>
    </row>
    <row r="11" spans="1:32" x14ac:dyDescent="0.2">
      <c r="A11" s="30" t="s">
        <v>73</v>
      </c>
      <c r="B11" s="30"/>
      <c r="C11" s="7" t="s">
        <v>74</v>
      </c>
      <c r="D11" s="7" t="s">
        <v>74</v>
      </c>
      <c r="E11" s="7" t="s">
        <v>74</v>
      </c>
      <c r="F11" s="7" t="s">
        <v>74</v>
      </c>
      <c r="G11" s="7" t="s">
        <v>74</v>
      </c>
      <c r="H11" s="7" t="s">
        <v>74</v>
      </c>
      <c r="I11" s="7" t="s">
        <v>74</v>
      </c>
      <c r="J11" s="7" t="s">
        <v>74</v>
      </c>
      <c r="K11" s="7" t="s">
        <v>74</v>
      </c>
      <c r="L11" s="7" t="s">
        <v>74</v>
      </c>
      <c r="M11" s="7" t="s">
        <v>74</v>
      </c>
      <c r="N11" s="7" t="s">
        <v>74</v>
      </c>
      <c r="O11" s="7" t="s">
        <v>74</v>
      </c>
      <c r="P11" s="7" t="s">
        <v>74</v>
      </c>
      <c r="Q11" s="7" t="s">
        <v>74</v>
      </c>
      <c r="R11" s="7" t="s">
        <v>74</v>
      </c>
      <c r="S11" s="7" t="s">
        <v>74</v>
      </c>
      <c r="T11" s="7" t="s">
        <v>74</v>
      </c>
      <c r="U11" s="7" t="s">
        <v>74</v>
      </c>
      <c r="V11" s="7" t="s">
        <v>74</v>
      </c>
      <c r="W11" s="7" t="s">
        <v>74</v>
      </c>
      <c r="X11" s="7" t="s">
        <v>74</v>
      </c>
      <c r="Y11" s="7" t="s">
        <v>74</v>
      </c>
      <c r="Z11" s="7" t="s">
        <v>74</v>
      </c>
      <c r="AA11" s="7" t="s">
        <v>74</v>
      </c>
      <c r="AB11" s="7" t="s">
        <v>74</v>
      </c>
      <c r="AC11" s="7" t="s">
        <v>74</v>
      </c>
      <c r="AD11" s="7" t="s">
        <v>74</v>
      </c>
      <c r="AE11" s="7" t="s">
        <v>74</v>
      </c>
      <c r="AF11" s="7" t="s">
        <v>74</v>
      </c>
    </row>
    <row r="12" spans="1:32" x14ac:dyDescent="0.2">
      <c r="A12" s="30" t="s">
        <v>75</v>
      </c>
      <c r="B12" s="30"/>
      <c r="C12" s="7" t="s">
        <v>76</v>
      </c>
      <c r="D12" s="7" t="s">
        <v>76</v>
      </c>
      <c r="E12" s="7" t="s">
        <v>76</v>
      </c>
      <c r="F12" s="7" t="s">
        <v>76</v>
      </c>
      <c r="G12" s="7" t="s">
        <v>76</v>
      </c>
      <c r="H12" s="7" t="s">
        <v>76</v>
      </c>
      <c r="I12" s="7" t="s">
        <v>76</v>
      </c>
      <c r="J12" s="7" t="s">
        <v>76</v>
      </c>
      <c r="K12" s="7" t="s">
        <v>76</v>
      </c>
      <c r="L12" s="7" t="s">
        <v>76</v>
      </c>
      <c r="M12" s="7" t="s">
        <v>76</v>
      </c>
      <c r="N12" s="7" t="s">
        <v>76</v>
      </c>
      <c r="O12" s="7" t="s">
        <v>76</v>
      </c>
      <c r="P12" s="7" t="s">
        <v>76</v>
      </c>
      <c r="Q12" s="7" t="s">
        <v>76</v>
      </c>
      <c r="R12" s="7" t="s">
        <v>76</v>
      </c>
      <c r="S12" s="7" t="s">
        <v>76</v>
      </c>
      <c r="T12" s="7" t="s">
        <v>76</v>
      </c>
      <c r="U12" s="7" t="s">
        <v>76</v>
      </c>
      <c r="V12" s="7" t="s">
        <v>76</v>
      </c>
      <c r="W12" s="7" t="s">
        <v>76</v>
      </c>
      <c r="X12" s="7" t="s">
        <v>76</v>
      </c>
      <c r="Y12" s="7" t="s">
        <v>76</v>
      </c>
      <c r="Z12" s="7" t="s">
        <v>76</v>
      </c>
      <c r="AA12" s="7" t="s">
        <v>76</v>
      </c>
      <c r="AB12" s="7" t="s">
        <v>76</v>
      </c>
      <c r="AC12" s="7" t="s">
        <v>76</v>
      </c>
      <c r="AD12" s="7" t="s">
        <v>76</v>
      </c>
      <c r="AE12" s="7" t="s">
        <v>76</v>
      </c>
      <c r="AF12" s="7" t="s">
        <v>76</v>
      </c>
    </row>
    <row r="13" spans="1:32" x14ac:dyDescent="0.2">
      <c r="A13" s="30" t="s">
        <v>77</v>
      </c>
      <c r="B13" s="30"/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0</v>
      </c>
      <c r="AB13" s="7" t="s">
        <v>0</v>
      </c>
      <c r="AC13" s="7" t="s">
        <v>0</v>
      </c>
      <c r="AD13" s="7" t="s">
        <v>0</v>
      </c>
      <c r="AE13" s="7" t="s">
        <v>0</v>
      </c>
      <c r="AF13" s="7" t="s">
        <v>0</v>
      </c>
    </row>
    <row r="14" spans="1:32" x14ac:dyDescent="0.2">
      <c r="A14" s="30" t="s">
        <v>78</v>
      </c>
      <c r="B14" s="30"/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0</v>
      </c>
      <c r="AB14" s="7" t="s">
        <v>0</v>
      </c>
      <c r="AC14" s="7" t="s">
        <v>0</v>
      </c>
      <c r="AD14" s="7" t="s">
        <v>0</v>
      </c>
      <c r="AE14" s="7" t="s">
        <v>0</v>
      </c>
      <c r="AF14" s="7" t="s">
        <v>0</v>
      </c>
    </row>
    <row r="15" spans="1:32" x14ac:dyDescent="0.2">
      <c r="A15" s="30" t="s">
        <v>79</v>
      </c>
      <c r="B15" s="30"/>
      <c r="C15" s="7" t="s">
        <v>80</v>
      </c>
      <c r="D15" s="7" t="s">
        <v>80</v>
      </c>
      <c r="E15" s="7" t="s">
        <v>80</v>
      </c>
      <c r="F15" s="7" t="s">
        <v>80</v>
      </c>
      <c r="G15" s="7" t="s">
        <v>80</v>
      </c>
      <c r="H15" s="7" t="s">
        <v>80</v>
      </c>
      <c r="I15" s="7" t="s">
        <v>80</v>
      </c>
      <c r="J15" s="7" t="s">
        <v>80</v>
      </c>
      <c r="K15" s="7" t="s">
        <v>80</v>
      </c>
      <c r="L15" s="7" t="s">
        <v>80</v>
      </c>
      <c r="M15" s="7" t="s">
        <v>81</v>
      </c>
      <c r="N15" s="7" t="s">
        <v>80</v>
      </c>
      <c r="O15" s="7" t="s">
        <v>81</v>
      </c>
      <c r="P15" s="7" t="s">
        <v>81</v>
      </c>
      <c r="Q15" s="7" t="s">
        <v>81</v>
      </c>
      <c r="R15" s="7" t="s">
        <v>81</v>
      </c>
      <c r="S15" s="7" t="s">
        <v>81</v>
      </c>
      <c r="T15" s="7" t="s">
        <v>81</v>
      </c>
      <c r="U15" s="7" t="s">
        <v>81</v>
      </c>
      <c r="V15" s="7" t="s">
        <v>80</v>
      </c>
      <c r="W15" s="7" t="s">
        <v>81</v>
      </c>
      <c r="X15" s="7" t="s">
        <v>81</v>
      </c>
      <c r="Y15" s="7" t="s">
        <v>80</v>
      </c>
      <c r="Z15" s="7" t="s">
        <v>81</v>
      </c>
      <c r="AA15" s="7" t="s">
        <v>80</v>
      </c>
      <c r="AB15" s="7" t="s">
        <v>80</v>
      </c>
      <c r="AC15" s="7" t="s">
        <v>80</v>
      </c>
      <c r="AD15" s="7" t="s">
        <v>80</v>
      </c>
      <c r="AE15" s="7" t="s">
        <v>80</v>
      </c>
      <c r="AF15" s="7" t="s">
        <v>80</v>
      </c>
    </row>
    <row r="16" spans="1:32" x14ac:dyDescent="0.2">
      <c r="A16" s="30" t="s">
        <v>82</v>
      </c>
      <c r="B16" s="30"/>
      <c r="C16" s="7" t="s">
        <v>83</v>
      </c>
      <c r="D16" s="7" t="s">
        <v>83</v>
      </c>
      <c r="E16" s="7" t="s">
        <v>83</v>
      </c>
      <c r="F16" s="7" t="s">
        <v>83</v>
      </c>
      <c r="G16" s="7" t="s">
        <v>83</v>
      </c>
      <c r="H16" s="7" t="s">
        <v>83</v>
      </c>
      <c r="I16" s="7" t="s">
        <v>83</v>
      </c>
      <c r="J16" s="7" t="s">
        <v>83</v>
      </c>
      <c r="K16" s="7" t="s">
        <v>83</v>
      </c>
      <c r="L16" s="7" t="s">
        <v>83</v>
      </c>
      <c r="M16" s="7" t="s">
        <v>83</v>
      </c>
      <c r="N16" s="7" t="s">
        <v>83</v>
      </c>
      <c r="O16" s="7" t="s">
        <v>83</v>
      </c>
      <c r="P16" s="7" t="s">
        <v>83</v>
      </c>
      <c r="Q16" s="7" t="s">
        <v>83</v>
      </c>
      <c r="R16" s="7" t="s">
        <v>83</v>
      </c>
      <c r="S16" s="7" t="s">
        <v>83</v>
      </c>
      <c r="T16" s="7" t="s">
        <v>83</v>
      </c>
      <c r="U16" s="7" t="s">
        <v>84</v>
      </c>
      <c r="V16" s="7" t="s">
        <v>83</v>
      </c>
      <c r="W16" s="7" t="s">
        <v>83</v>
      </c>
      <c r="X16" s="7" t="s">
        <v>83</v>
      </c>
      <c r="Y16" s="7" t="s">
        <v>83</v>
      </c>
      <c r="Z16" s="7" t="s">
        <v>83</v>
      </c>
      <c r="AA16" s="7" t="s">
        <v>83</v>
      </c>
      <c r="AB16" s="7" t="s">
        <v>83</v>
      </c>
      <c r="AC16" s="7" t="s">
        <v>83</v>
      </c>
      <c r="AD16" s="7" t="s">
        <v>83</v>
      </c>
      <c r="AE16" s="7" t="s">
        <v>83</v>
      </c>
      <c r="AF16" s="7" t="s">
        <v>83</v>
      </c>
    </row>
    <row r="17" spans="1:38" x14ac:dyDescent="0.2">
      <c r="A17" s="30" t="s">
        <v>85</v>
      </c>
      <c r="B17" s="30"/>
      <c r="C17" s="7" t="s">
        <v>86</v>
      </c>
      <c r="D17" s="7" t="s">
        <v>87</v>
      </c>
      <c r="E17" s="7" t="s">
        <v>87</v>
      </c>
      <c r="F17" s="7" t="s">
        <v>86</v>
      </c>
      <c r="G17" s="7" t="s">
        <v>88</v>
      </c>
      <c r="H17" s="7" t="s">
        <v>86</v>
      </c>
      <c r="I17" s="7" t="s">
        <v>88</v>
      </c>
      <c r="J17" s="7" t="s">
        <v>86</v>
      </c>
      <c r="K17" s="7" t="s">
        <v>86</v>
      </c>
      <c r="L17" s="7" t="s">
        <v>86</v>
      </c>
      <c r="M17" s="7" t="s">
        <v>87</v>
      </c>
      <c r="N17" s="7" t="s">
        <v>87</v>
      </c>
      <c r="O17" s="7" t="s">
        <v>86</v>
      </c>
      <c r="P17" s="7" t="s">
        <v>86</v>
      </c>
      <c r="Q17" s="7" t="s">
        <v>86</v>
      </c>
      <c r="R17" s="7" t="s">
        <v>87</v>
      </c>
      <c r="S17" s="7" t="s">
        <v>86</v>
      </c>
      <c r="T17" s="7" t="s">
        <v>86</v>
      </c>
      <c r="U17" s="7" t="s">
        <v>86</v>
      </c>
      <c r="V17" s="7" t="s">
        <v>86</v>
      </c>
      <c r="W17" s="7" t="s">
        <v>87</v>
      </c>
      <c r="X17" s="7" t="s">
        <v>86</v>
      </c>
      <c r="Y17" s="7" t="s">
        <v>86</v>
      </c>
      <c r="Z17" s="7" t="s">
        <v>89</v>
      </c>
      <c r="AA17" s="7" t="s">
        <v>86</v>
      </c>
      <c r="AB17" s="7" t="s">
        <v>86</v>
      </c>
      <c r="AC17" s="7" t="s">
        <v>86</v>
      </c>
      <c r="AD17" s="7" t="s">
        <v>88</v>
      </c>
      <c r="AE17" s="7" t="s">
        <v>86</v>
      </c>
      <c r="AF17" s="7" t="s">
        <v>88</v>
      </c>
    </row>
    <row r="18" spans="1:38" x14ac:dyDescent="0.2">
      <c r="A18" s="32" t="s">
        <v>90</v>
      </c>
      <c r="B18" s="32"/>
      <c r="C18" s="33" t="s"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H18" s="12" t="s">
        <v>173</v>
      </c>
      <c r="AI18" s="12" t="s">
        <v>174</v>
      </c>
      <c r="AJ18" s="12" t="s">
        <v>175</v>
      </c>
      <c r="AK18" s="12" t="s">
        <v>176</v>
      </c>
      <c r="AL18" s="12" t="s">
        <v>177</v>
      </c>
    </row>
    <row r="19" spans="1:38" x14ac:dyDescent="0.2">
      <c r="A19" s="34" t="s">
        <v>136</v>
      </c>
      <c r="B19" s="34"/>
      <c r="C19" s="34" t="s"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H19" s="12"/>
      <c r="AI19" s="12"/>
      <c r="AJ19" s="12"/>
      <c r="AK19" s="12"/>
      <c r="AL19" s="12"/>
    </row>
    <row r="20" spans="1:38" x14ac:dyDescent="0.2">
      <c r="A20" s="6" t="s">
        <v>137</v>
      </c>
      <c r="B20" s="7" t="s">
        <v>138</v>
      </c>
      <c r="C20" s="6">
        <v>17.8</v>
      </c>
      <c r="D20" s="6">
        <v>15.6</v>
      </c>
      <c r="E20" s="6">
        <v>15</v>
      </c>
      <c r="F20" s="6">
        <v>17.2</v>
      </c>
      <c r="G20" s="6">
        <v>9.58</v>
      </c>
      <c r="H20" s="6">
        <v>28.1</v>
      </c>
      <c r="I20" s="6">
        <v>24</v>
      </c>
      <c r="J20" s="6">
        <v>12.1</v>
      </c>
      <c r="K20" s="6">
        <v>14.1</v>
      </c>
      <c r="L20" s="6">
        <v>15.5</v>
      </c>
      <c r="M20" s="6">
        <v>14.8</v>
      </c>
      <c r="N20" s="6">
        <v>13.5</v>
      </c>
      <c r="O20" s="6">
        <v>18.100000000000001</v>
      </c>
      <c r="P20" s="6">
        <v>63.2</v>
      </c>
      <c r="Q20" s="6">
        <v>29.2</v>
      </c>
      <c r="R20" s="6">
        <v>18.2</v>
      </c>
      <c r="S20" s="6">
        <v>21.1</v>
      </c>
      <c r="T20" s="6">
        <v>18.100000000000001</v>
      </c>
      <c r="U20" s="6">
        <v>24.1</v>
      </c>
      <c r="V20" s="6">
        <v>16.100000000000001</v>
      </c>
      <c r="W20" s="6">
        <v>9.4600000000000009</v>
      </c>
      <c r="X20" s="6">
        <v>8.25</v>
      </c>
      <c r="Y20" s="6">
        <v>26.9</v>
      </c>
      <c r="Z20" s="6">
        <v>14.4</v>
      </c>
      <c r="AA20" s="6">
        <v>8.74</v>
      </c>
      <c r="AB20" s="6">
        <v>12</v>
      </c>
      <c r="AC20" s="6">
        <v>20.6</v>
      </c>
      <c r="AD20" s="6">
        <v>19.3</v>
      </c>
      <c r="AE20" s="6">
        <v>19.600000000000001</v>
      </c>
      <c r="AF20" s="6">
        <v>16.399999999999999</v>
      </c>
      <c r="AH20" s="13">
        <f>COUNT(C20:AF20)</f>
        <v>30</v>
      </c>
      <c r="AI20" s="14">
        <v>0</v>
      </c>
      <c r="AJ20" s="15">
        <f>AVERAGE(C20:AF20)</f>
        <v>18.701000000000001</v>
      </c>
      <c r="AK20" s="15">
        <f>MEDIAN(C20:AF20)</f>
        <v>16.799999999999997</v>
      </c>
      <c r="AL20" s="15">
        <f>MAX(C20:AF20)</f>
        <v>63.2</v>
      </c>
    </row>
    <row r="21" spans="1:38" x14ac:dyDescent="0.2">
      <c r="A21" s="34" t="s">
        <v>139</v>
      </c>
      <c r="B21" s="34"/>
      <c r="C21" s="34" t="s"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H21" s="13"/>
      <c r="AI21" s="13"/>
      <c r="AJ21" s="15"/>
      <c r="AK21" s="15"/>
      <c r="AL21" s="15"/>
    </row>
    <row r="22" spans="1:38" x14ac:dyDescent="0.2">
      <c r="A22" s="6" t="s">
        <v>140</v>
      </c>
      <c r="B22" s="7" t="s">
        <v>141</v>
      </c>
      <c r="C22" s="6">
        <v>91.6</v>
      </c>
      <c r="D22" s="6">
        <v>186</v>
      </c>
      <c r="E22" s="6">
        <v>93</v>
      </c>
      <c r="F22" s="6">
        <v>84.3</v>
      </c>
      <c r="G22" s="6">
        <v>95.9</v>
      </c>
      <c r="H22" s="6">
        <v>100</v>
      </c>
      <c r="I22" s="6">
        <v>67.5</v>
      </c>
      <c r="J22" s="6">
        <v>77.2</v>
      </c>
      <c r="K22" s="6">
        <v>437</v>
      </c>
      <c r="L22" s="6">
        <v>30.9</v>
      </c>
      <c r="M22" s="6">
        <v>111</v>
      </c>
      <c r="N22" s="6">
        <v>49.5</v>
      </c>
      <c r="O22" s="6">
        <v>76.8</v>
      </c>
      <c r="P22" s="6">
        <v>214</v>
      </c>
      <c r="Q22" s="6">
        <v>180</v>
      </c>
      <c r="R22" s="6">
        <v>148</v>
      </c>
      <c r="S22" s="6">
        <v>70</v>
      </c>
      <c r="T22" s="6">
        <v>199</v>
      </c>
      <c r="U22" s="6">
        <v>70.5</v>
      </c>
      <c r="V22" s="6">
        <v>96</v>
      </c>
      <c r="W22" s="6">
        <v>52.7</v>
      </c>
      <c r="X22" s="6">
        <v>40.6</v>
      </c>
      <c r="Y22" s="6">
        <v>58.7</v>
      </c>
      <c r="Z22" s="6">
        <v>54.1</v>
      </c>
      <c r="AA22" s="6">
        <v>105</v>
      </c>
      <c r="AB22" s="6">
        <v>32</v>
      </c>
      <c r="AC22" s="6">
        <v>59.5</v>
      </c>
      <c r="AD22" s="6">
        <v>67.099999999999994</v>
      </c>
      <c r="AE22" s="6">
        <v>42.4</v>
      </c>
      <c r="AF22" s="6">
        <v>150</v>
      </c>
      <c r="AH22" s="13">
        <f t="shared" ref="AH22:AH43" si="0">COUNT(C22:AF22)</f>
        <v>30</v>
      </c>
      <c r="AI22" s="14">
        <v>0</v>
      </c>
      <c r="AJ22" s="13">
        <f t="shared" ref="AJ22:AJ43" si="1">AVERAGE(C22:AF22)</f>
        <v>104.67666666666665</v>
      </c>
      <c r="AK22" s="13">
        <f t="shared" ref="AK22:AK43" si="2">MEDIAN(C22:AF22)</f>
        <v>80.75</v>
      </c>
      <c r="AL22" s="13">
        <f t="shared" ref="AL22:AL43" si="3">MAX(C22:AF22)</f>
        <v>437</v>
      </c>
    </row>
    <row r="23" spans="1:38" x14ac:dyDescent="0.2">
      <c r="A23" s="6" t="s">
        <v>142</v>
      </c>
      <c r="B23" s="7" t="s">
        <v>143</v>
      </c>
      <c r="C23" s="6">
        <v>6.57</v>
      </c>
      <c r="D23" s="6">
        <v>6.72</v>
      </c>
      <c r="E23" s="6">
        <v>7.95</v>
      </c>
      <c r="F23" s="6">
        <v>5.92</v>
      </c>
      <c r="G23" s="6">
        <v>7.14</v>
      </c>
      <c r="H23" s="6">
        <v>7.05</v>
      </c>
      <c r="I23" s="6">
        <v>7.19</v>
      </c>
      <c r="J23" s="6">
        <v>6.13</v>
      </c>
      <c r="K23" s="6">
        <v>7.98</v>
      </c>
      <c r="L23" s="6">
        <v>6.22</v>
      </c>
      <c r="M23" s="6">
        <v>7.26</v>
      </c>
      <c r="N23" s="6">
        <v>7.15</v>
      </c>
      <c r="O23" s="6">
        <v>6.22</v>
      </c>
      <c r="P23" s="6">
        <v>6.66</v>
      </c>
      <c r="Q23" s="6">
        <v>7.38</v>
      </c>
      <c r="R23" s="6">
        <v>6.6</v>
      </c>
      <c r="S23" s="6">
        <v>5.46</v>
      </c>
      <c r="T23" s="6">
        <v>6.63</v>
      </c>
      <c r="U23" s="6">
        <v>6.5</v>
      </c>
      <c r="V23" s="6">
        <v>8.35</v>
      </c>
      <c r="W23" s="6">
        <v>7.96</v>
      </c>
      <c r="X23" s="6">
        <v>6.86</v>
      </c>
      <c r="Y23" s="6">
        <v>6.07</v>
      </c>
      <c r="Z23" s="6">
        <v>7.49</v>
      </c>
      <c r="AA23" s="6">
        <v>6.38</v>
      </c>
      <c r="AB23" s="6">
        <v>6.55</v>
      </c>
      <c r="AC23" s="6">
        <v>6.16</v>
      </c>
      <c r="AD23" s="6">
        <v>7.64</v>
      </c>
      <c r="AE23" s="6">
        <v>8.07</v>
      </c>
      <c r="AF23" s="6">
        <v>7.97</v>
      </c>
      <c r="AH23" s="13">
        <f t="shared" si="0"/>
        <v>30</v>
      </c>
      <c r="AI23" s="14">
        <v>0</v>
      </c>
      <c r="AJ23" s="15">
        <f t="shared" si="1"/>
        <v>6.9409999999999989</v>
      </c>
      <c r="AK23" s="15">
        <f t="shared" si="2"/>
        <v>6.79</v>
      </c>
      <c r="AL23" s="15">
        <f t="shared" si="3"/>
        <v>8.35</v>
      </c>
    </row>
    <row r="24" spans="1:38" x14ac:dyDescent="0.2">
      <c r="A24" s="6" t="s">
        <v>144</v>
      </c>
      <c r="B24" s="7" t="s">
        <v>145</v>
      </c>
      <c r="C24" s="6">
        <v>22.3</v>
      </c>
      <c r="D24" s="6">
        <v>22.7</v>
      </c>
      <c r="E24" s="6">
        <v>22.4</v>
      </c>
      <c r="F24" s="6">
        <v>21.8</v>
      </c>
      <c r="G24" s="6">
        <v>21.6</v>
      </c>
      <c r="H24" s="6">
        <v>22.1</v>
      </c>
      <c r="I24" s="6">
        <v>21.5</v>
      </c>
      <c r="J24" s="6">
        <v>21.1</v>
      </c>
      <c r="K24" s="6">
        <v>22.4</v>
      </c>
      <c r="L24" s="6">
        <v>22.2</v>
      </c>
      <c r="M24" s="6">
        <v>22.5</v>
      </c>
      <c r="N24" s="6">
        <v>22.8</v>
      </c>
      <c r="O24" s="6">
        <v>22.3</v>
      </c>
      <c r="P24" s="6">
        <v>22.6</v>
      </c>
      <c r="Q24" s="6">
        <v>22.3</v>
      </c>
      <c r="R24" s="6">
        <v>22.9</v>
      </c>
      <c r="S24" s="6">
        <v>22.2</v>
      </c>
      <c r="T24" s="6">
        <v>22.7</v>
      </c>
      <c r="U24" s="6">
        <v>21.4</v>
      </c>
      <c r="V24" s="6">
        <v>22.2</v>
      </c>
      <c r="W24" s="6">
        <v>22.4</v>
      </c>
      <c r="X24" s="6">
        <v>19.600000000000001</v>
      </c>
      <c r="Y24" s="6">
        <v>22.1</v>
      </c>
      <c r="Z24" s="6">
        <v>21.5</v>
      </c>
      <c r="AA24" s="6">
        <v>22.1</v>
      </c>
      <c r="AB24" s="6">
        <v>22.1</v>
      </c>
      <c r="AC24" s="6">
        <v>22.3</v>
      </c>
      <c r="AD24" s="6">
        <v>21.9</v>
      </c>
      <c r="AE24" s="6">
        <v>22.3</v>
      </c>
      <c r="AF24" s="6">
        <v>21.8</v>
      </c>
      <c r="AH24" s="13">
        <f t="shared" si="0"/>
        <v>30</v>
      </c>
      <c r="AI24" s="14">
        <v>0</v>
      </c>
      <c r="AJ24" s="15">
        <f t="shared" si="1"/>
        <v>22.069999999999993</v>
      </c>
      <c r="AK24" s="15">
        <f t="shared" si="2"/>
        <v>22.2</v>
      </c>
      <c r="AL24" s="15">
        <f t="shared" si="3"/>
        <v>22.9</v>
      </c>
    </row>
    <row r="25" spans="1:38" x14ac:dyDescent="0.2">
      <c r="A25" s="34" t="s">
        <v>146</v>
      </c>
      <c r="B25" s="34"/>
      <c r="C25" s="34" t="s"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H25" s="13"/>
      <c r="AI25" s="13"/>
      <c r="AJ25" s="15"/>
      <c r="AK25" s="15"/>
      <c r="AL25" s="15"/>
    </row>
    <row r="26" spans="1:38" x14ac:dyDescent="0.2">
      <c r="A26" s="6" t="s">
        <v>147</v>
      </c>
      <c r="B26" s="7" t="s">
        <v>138</v>
      </c>
      <c r="C26" s="9">
        <v>0.2</v>
      </c>
      <c r="D26" s="9">
        <v>0.2</v>
      </c>
      <c r="E26" s="9">
        <v>0.2</v>
      </c>
      <c r="F26" s="6">
        <v>0.23300000000000001</v>
      </c>
      <c r="G26" s="9">
        <v>0.2</v>
      </c>
      <c r="H26" s="6">
        <v>0.34399999999999997</v>
      </c>
      <c r="I26" s="6">
        <v>0.20100000000000001</v>
      </c>
      <c r="J26" s="9">
        <v>0.2</v>
      </c>
      <c r="K26" s="9">
        <v>0.2</v>
      </c>
      <c r="L26" s="9">
        <v>0.2</v>
      </c>
      <c r="M26" s="9">
        <v>0.2</v>
      </c>
      <c r="N26" s="9">
        <v>0.2</v>
      </c>
      <c r="O26" s="9">
        <v>0.2</v>
      </c>
      <c r="P26" s="9">
        <v>0.2</v>
      </c>
      <c r="Q26" s="9">
        <v>0.2</v>
      </c>
      <c r="R26" s="9">
        <v>0.2</v>
      </c>
      <c r="S26" s="9">
        <v>0.2</v>
      </c>
      <c r="T26" s="9">
        <v>0.2</v>
      </c>
      <c r="U26" s="9">
        <v>0.2</v>
      </c>
      <c r="V26" s="9">
        <v>0.2</v>
      </c>
      <c r="W26" s="9">
        <v>0.2</v>
      </c>
      <c r="X26" s="9">
        <v>0.2</v>
      </c>
      <c r="Y26" s="6">
        <v>0.33200000000000002</v>
      </c>
      <c r="Z26" s="6">
        <v>0.20699999999999999</v>
      </c>
      <c r="AA26" s="9">
        <v>0.2</v>
      </c>
      <c r="AB26" s="9">
        <v>0.2</v>
      </c>
      <c r="AC26" s="9">
        <v>0.2</v>
      </c>
      <c r="AD26" s="9">
        <v>0.2</v>
      </c>
      <c r="AE26" s="9">
        <v>0.2</v>
      </c>
      <c r="AF26" s="9">
        <v>0.2</v>
      </c>
      <c r="AG26">
        <f>COUNTIF(C26:AF26,"=0.2")</f>
        <v>25</v>
      </c>
      <c r="AH26" s="13">
        <f t="shared" si="0"/>
        <v>30</v>
      </c>
      <c r="AI26" s="14">
        <v>25</v>
      </c>
      <c r="AJ26" s="15">
        <f t="shared" si="1"/>
        <v>0.21056666666666676</v>
      </c>
      <c r="AK26" s="15">
        <f t="shared" si="2"/>
        <v>0.2</v>
      </c>
      <c r="AL26" s="15">
        <f t="shared" si="3"/>
        <v>0.34399999999999997</v>
      </c>
    </row>
    <row r="27" spans="1:38" x14ac:dyDescent="0.2">
      <c r="A27" s="6" t="s">
        <v>149</v>
      </c>
      <c r="B27" s="7" t="s">
        <v>138</v>
      </c>
      <c r="C27" s="6">
        <v>8.6999999999999994E-2</v>
      </c>
      <c r="D27" s="6">
        <v>0.185</v>
      </c>
      <c r="E27" s="6">
        <v>9.3700000000000006E-2</v>
      </c>
      <c r="F27" s="6">
        <v>8.4900000000000003E-2</v>
      </c>
      <c r="G27" s="6">
        <v>9.9199999999999997E-2</v>
      </c>
      <c r="H27" s="6">
        <v>9.0399999999999994E-2</v>
      </c>
      <c r="I27" s="6">
        <v>6.9099999999999995E-2</v>
      </c>
      <c r="J27" s="6">
        <v>7.9500000000000001E-2</v>
      </c>
      <c r="K27" s="6">
        <v>0.40200000000000002</v>
      </c>
      <c r="L27" s="6">
        <v>3.09E-2</v>
      </c>
      <c r="M27" s="6">
        <v>0.126</v>
      </c>
      <c r="N27" s="6">
        <v>5.3699999999999998E-2</v>
      </c>
      <c r="O27" s="6">
        <v>7.7200000000000005E-2</v>
      </c>
      <c r="P27" s="6">
        <v>0.215</v>
      </c>
      <c r="Q27" s="6">
        <v>0.154</v>
      </c>
      <c r="R27" s="6">
        <v>0.15</v>
      </c>
      <c r="S27" s="6">
        <v>7.0999999999999994E-2</v>
      </c>
      <c r="T27" s="6">
        <v>0.19600000000000001</v>
      </c>
      <c r="U27" s="6">
        <v>6.8699999999999997E-2</v>
      </c>
      <c r="V27" s="6">
        <v>0.12</v>
      </c>
      <c r="W27" s="6">
        <v>5.4300000000000001E-2</v>
      </c>
      <c r="X27" s="6">
        <v>5.1200000000000002E-2</v>
      </c>
      <c r="Y27" s="6">
        <v>5.7200000000000001E-2</v>
      </c>
      <c r="Z27" s="6">
        <v>5.6599999999999998E-2</v>
      </c>
      <c r="AA27" s="6">
        <v>0.112</v>
      </c>
      <c r="AB27" s="6">
        <v>3.1E-2</v>
      </c>
      <c r="AC27" s="6">
        <v>5.8999999999999997E-2</v>
      </c>
      <c r="AD27" s="6">
        <v>6.9800000000000001E-2</v>
      </c>
      <c r="AE27" s="6">
        <v>4.3499999999999997E-2</v>
      </c>
      <c r="AF27" s="6">
        <v>0.154</v>
      </c>
      <c r="AH27" s="13">
        <f t="shared" si="0"/>
        <v>30</v>
      </c>
      <c r="AI27" s="14">
        <v>0</v>
      </c>
      <c r="AJ27" s="15">
        <f t="shared" si="1"/>
        <v>0.10473000000000002</v>
      </c>
      <c r="AK27" s="15">
        <f t="shared" si="2"/>
        <v>8.2199999999999995E-2</v>
      </c>
      <c r="AL27" s="15">
        <f t="shared" si="3"/>
        <v>0.40200000000000002</v>
      </c>
    </row>
    <row r="28" spans="1:38" x14ac:dyDescent="0.2">
      <c r="A28" s="6" t="s">
        <v>150</v>
      </c>
      <c r="B28" s="7" t="s">
        <v>138</v>
      </c>
      <c r="C28" s="6">
        <v>0.997</v>
      </c>
      <c r="D28" s="6">
        <v>5</v>
      </c>
      <c r="E28" s="6">
        <v>2.92</v>
      </c>
      <c r="F28" s="6">
        <v>27.7</v>
      </c>
      <c r="G28" s="6">
        <v>22.8</v>
      </c>
      <c r="H28" s="6">
        <v>8.24</v>
      </c>
      <c r="I28" s="6">
        <v>3.96</v>
      </c>
      <c r="J28" s="6">
        <v>9.44</v>
      </c>
      <c r="K28" s="6">
        <v>3.5</v>
      </c>
      <c r="L28" s="6">
        <v>0.39600000000000002</v>
      </c>
      <c r="M28" s="6">
        <v>20.3</v>
      </c>
      <c r="N28" s="6">
        <v>3.37</v>
      </c>
      <c r="O28" s="6">
        <v>10.199999999999999</v>
      </c>
      <c r="P28" s="6">
        <v>84.5</v>
      </c>
      <c r="Q28" s="6">
        <v>46.6</v>
      </c>
      <c r="R28" s="6">
        <v>29.7</v>
      </c>
      <c r="S28" s="6">
        <v>23.7</v>
      </c>
      <c r="T28" s="6">
        <v>94.7</v>
      </c>
      <c r="U28" s="6">
        <v>26.1</v>
      </c>
      <c r="V28" s="6">
        <v>33.6</v>
      </c>
      <c r="W28" s="6">
        <v>0.79700000000000004</v>
      </c>
      <c r="X28" s="9">
        <v>0.3</v>
      </c>
      <c r="Y28" s="6">
        <v>10.1</v>
      </c>
      <c r="Z28" s="6">
        <v>3.95</v>
      </c>
      <c r="AA28" s="9">
        <v>0.3</v>
      </c>
      <c r="AB28" s="9">
        <v>0.3</v>
      </c>
      <c r="AC28" s="9">
        <v>0.3</v>
      </c>
      <c r="AD28" s="6">
        <v>2.48</v>
      </c>
      <c r="AE28" s="9">
        <v>0.3</v>
      </c>
      <c r="AF28" s="6">
        <v>3.15</v>
      </c>
      <c r="AG28">
        <f>COUNTIF(C28:AF28,"=0.3")</f>
        <v>5</v>
      </c>
      <c r="AH28" s="13">
        <f t="shared" si="0"/>
        <v>30</v>
      </c>
      <c r="AI28" s="14">
        <v>5</v>
      </c>
      <c r="AJ28" s="15">
        <f t="shared" si="1"/>
        <v>15.990000000000004</v>
      </c>
      <c r="AK28" s="15">
        <f t="shared" si="2"/>
        <v>4.4800000000000004</v>
      </c>
      <c r="AL28" s="15">
        <f t="shared" si="3"/>
        <v>94.7</v>
      </c>
    </row>
    <row r="29" spans="1:38" x14ac:dyDescent="0.2">
      <c r="A29" s="6" t="s">
        <v>152</v>
      </c>
      <c r="B29" s="7" t="s">
        <v>143</v>
      </c>
      <c r="C29" s="6">
        <v>7.54</v>
      </c>
      <c r="D29" s="6">
        <v>8</v>
      </c>
      <c r="E29" s="6">
        <v>7.32</v>
      </c>
      <c r="F29" s="6">
        <v>6.73</v>
      </c>
      <c r="G29" s="6">
        <v>7.33</v>
      </c>
      <c r="H29" s="6">
        <v>7.36</v>
      </c>
      <c r="I29" s="6">
        <v>7.13</v>
      </c>
      <c r="J29" s="6">
        <v>7.14</v>
      </c>
      <c r="K29" s="6">
        <v>8.27</v>
      </c>
      <c r="L29" s="6">
        <v>6.96</v>
      </c>
      <c r="M29" s="6">
        <v>7.72</v>
      </c>
      <c r="N29" s="6">
        <v>7.15</v>
      </c>
      <c r="O29" s="6">
        <v>7.19</v>
      </c>
      <c r="P29" s="6">
        <v>6.72</v>
      </c>
      <c r="Q29" s="6">
        <v>6.92</v>
      </c>
      <c r="R29" s="6">
        <v>7.26</v>
      </c>
      <c r="S29" s="6">
        <v>6.92</v>
      </c>
      <c r="T29" s="6">
        <v>6.88</v>
      </c>
      <c r="U29" s="6">
        <v>6.84</v>
      </c>
      <c r="V29" s="6">
        <v>7.8</v>
      </c>
      <c r="W29" s="6">
        <v>7.18</v>
      </c>
      <c r="X29" s="6">
        <v>6.91</v>
      </c>
      <c r="Y29" s="6">
        <v>6.9</v>
      </c>
      <c r="Z29" s="6">
        <v>6.98</v>
      </c>
      <c r="AA29" s="6">
        <v>7.06</v>
      </c>
      <c r="AB29" s="6">
        <v>6.73</v>
      </c>
      <c r="AC29" s="6">
        <v>6.92</v>
      </c>
      <c r="AD29" s="6">
        <v>6.96</v>
      </c>
      <c r="AE29" s="6">
        <v>6.98</v>
      </c>
      <c r="AF29" s="6">
        <v>7.64</v>
      </c>
      <c r="AH29" s="13">
        <f t="shared" si="0"/>
        <v>30</v>
      </c>
      <c r="AI29" s="14">
        <v>0</v>
      </c>
      <c r="AJ29" s="15">
        <f t="shared" si="1"/>
        <v>7.1813333333333329</v>
      </c>
      <c r="AK29" s="15">
        <f t="shared" si="2"/>
        <v>7.0949999999999998</v>
      </c>
      <c r="AL29" s="15">
        <f t="shared" si="3"/>
        <v>8.27</v>
      </c>
    </row>
    <row r="30" spans="1:38" x14ac:dyDescent="0.2">
      <c r="A30" s="6" t="s">
        <v>153</v>
      </c>
      <c r="B30" s="7" t="s">
        <v>138</v>
      </c>
      <c r="C30" s="9">
        <v>0.05</v>
      </c>
      <c r="D30" s="9">
        <v>0.05</v>
      </c>
      <c r="E30" s="9">
        <v>0.05</v>
      </c>
      <c r="F30" s="6">
        <v>7.0999999999999994E-2</v>
      </c>
      <c r="G30" s="9">
        <v>0.05</v>
      </c>
      <c r="H30" s="9">
        <v>0.05</v>
      </c>
      <c r="I30" s="6">
        <v>0.10100000000000001</v>
      </c>
      <c r="J30" s="9">
        <v>0.05</v>
      </c>
      <c r="K30" s="9">
        <v>0.05</v>
      </c>
      <c r="L30" s="6">
        <v>1.7</v>
      </c>
      <c r="M30" s="6">
        <v>0.13200000000000001</v>
      </c>
      <c r="N30" s="9">
        <v>0.05</v>
      </c>
      <c r="O30" s="6">
        <v>0.19500000000000001</v>
      </c>
      <c r="P30" s="6">
        <v>6.24</v>
      </c>
      <c r="Q30" s="6">
        <v>0.53100000000000003</v>
      </c>
      <c r="R30" s="6">
        <v>9.8000000000000004E-2</v>
      </c>
      <c r="S30" s="9">
        <v>0.05</v>
      </c>
      <c r="T30" s="6">
        <v>6.8000000000000005E-2</v>
      </c>
      <c r="U30" s="6">
        <v>0.24099999999999999</v>
      </c>
      <c r="V30" s="9">
        <v>0.05</v>
      </c>
      <c r="W30" s="9">
        <v>0.05</v>
      </c>
      <c r="X30" s="9">
        <v>0.05</v>
      </c>
      <c r="Y30" s="6">
        <v>7.0999999999999994E-2</v>
      </c>
      <c r="Z30" s="9">
        <v>0.05</v>
      </c>
      <c r="AA30" s="9">
        <v>0.05</v>
      </c>
      <c r="AB30" s="9">
        <v>0.05</v>
      </c>
      <c r="AC30" s="6">
        <v>0.25600000000000001</v>
      </c>
      <c r="AD30" s="9">
        <v>0.05</v>
      </c>
      <c r="AE30" s="9">
        <v>0.05</v>
      </c>
      <c r="AF30" s="9">
        <v>0.05</v>
      </c>
      <c r="AG30">
        <f>COUNTIF(C30:AF30,"=0.05")</f>
        <v>18</v>
      </c>
      <c r="AH30" s="13">
        <f t="shared" si="0"/>
        <v>30</v>
      </c>
      <c r="AI30" s="14">
        <v>18</v>
      </c>
      <c r="AJ30" s="15">
        <f t="shared" si="1"/>
        <v>0.35346666666666693</v>
      </c>
      <c r="AK30" s="15">
        <f t="shared" si="2"/>
        <v>0.05</v>
      </c>
      <c r="AL30" s="15">
        <f t="shared" si="3"/>
        <v>6.24</v>
      </c>
    </row>
    <row r="31" spans="1:38" x14ac:dyDescent="0.2">
      <c r="A31" s="6" t="s">
        <v>171</v>
      </c>
      <c r="B31" s="7" t="s">
        <v>138</v>
      </c>
      <c r="C31" s="9">
        <v>1.6299999999999999E-2</v>
      </c>
      <c r="D31" s="9">
        <v>1.6299999999999999E-2</v>
      </c>
      <c r="E31" s="9">
        <v>1.6299999999999999E-2</v>
      </c>
      <c r="F31" s="6">
        <f t="shared" ref="F31:AC31" si="4">F30*0.3262</f>
        <v>2.3160199999999999E-2</v>
      </c>
      <c r="G31" s="9">
        <v>1.6299999999999999E-2</v>
      </c>
      <c r="H31" s="9">
        <v>1.6299999999999999E-2</v>
      </c>
      <c r="I31" s="6">
        <f t="shared" si="4"/>
        <v>3.2946200000000002E-2</v>
      </c>
      <c r="J31" s="9">
        <v>1.6299999999999999E-2</v>
      </c>
      <c r="K31" s="9">
        <v>1.6299999999999999E-2</v>
      </c>
      <c r="L31" s="6">
        <f t="shared" si="4"/>
        <v>0.55453999999999992</v>
      </c>
      <c r="M31" s="6">
        <f t="shared" si="4"/>
        <v>4.3058400000000004E-2</v>
      </c>
      <c r="N31" s="9">
        <v>1.6299999999999999E-2</v>
      </c>
      <c r="O31" s="6">
        <f t="shared" si="4"/>
        <v>6.3608999999999999E-2</v>
      </c>
      <c r="P31" s="6">
        <f t="shared" si="4"/>
        <v>2.035488</v>
      </c>
      <c r="Q31" s="6">
        <f t="shared" si="4"/>
        <v>0.17321220000000001</v>
      </c>
      <c r="R31" s="6">
        <f t="shared" si="4"/>
        <v>3.1967599999999999E-2</v>
      </c>
      <c r="S31" s="9">
        <v>1.6299999999999999E-2</v>
      </c>
      <c r="T31" s="6">
        <f t="shared" si="4"/>
        <v>2.2181599999999999E-2</v>
      </c>
      <c r="U31" s="6">
        <f t="shared" si="4"/>
        <v>7.8614199999999995E-2</v>
      </c>
      <c r="V31" s="9">
        <v>1.6299999999999999E-2</v>
      </c>
      <c r="W31" s="9">
        <v>1.6299999999999999E-2</v>
      </c>
      <c r="X31" s="9">
        <v>1.6299999999999999E-2</v>
      </c>
      <c r="Y31" s="6">
        <f t="shared" si="4"/>
        <v>2.3160199999999999E-2</v>
      </c>
      <c r="Z31" s="9">
        <v>1.6299999999999999E-2</v>
      </c>
      <c r="AA31" s="9">
        <v>1.6299999999999999E-2</v>
      </c>
      <c r="AB31" s="9">
        <v>1.6299999999999999E-2</v>
      </c>
      <c r="AC31" s="6">
        <f t="shared" si="4"/>
        <v>8.3507200000000004E-2</v>
      </c>
      <c r="AD31" s="9">
        <v>1.6299999999999999E-2</v>
      </c>
      <c r="AE31" s="9">
        <v>1.6299999999999999E-2</v>
      </c>
      <c r="AF31" s="9">
        <v>1.6299999999999999E-2</v>
      </c>
      <c r="AG31">
        <f>COUNTIF(C31:AF31,"=0.0163")</f>
        <v>18</v>
      </c>
      <c r="AH31" s="13">
        <f t="shared" si="0"/>
        <v>30</v>
      </c>
      <c r="AI31" s="14">
        <v>18</v>
      </c>
      <c r="AJ31" s="15">
        <f t="shared" si="1"/>
        <v>0.11529482666666675</v>
      </c>
      <c r="AK31" s="15">
        <f t="shared" si="2"/>
        <v>1.6299999999999999E-2</v>
      </c>
      <c r="AL31" s="15">
        <f t="shared" si="3"/>
        <v>2.035488</v>
      </c>
    </row>
    <row r="32" spans="1:38" x14ac:dyDescent="0.2">
      <c r="A32" s="34" t="s">
        <v>155</v>
      </c>
      <c r="B32" s="34"/>
      <c r="C32" s="34" t="s"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H32" s="13"/>
      <c r="AI32" s="13"/>
      <c r="AJ32" s="15"/>
      <c r="AK32" s="15"/>
      <c r="AL32" s="15"/>
    </row>
    <row r="33" spans="1:38" x14ac:dyDescent="0.2">
      <c r="A33" s="6" t="s">
        <v>156</v>
      </c>
      <c r="B33" s="7" t="s">
        <v>138</v>
      </c>
      <c r="C33" s="6">
        <v>1.7100000000000001E-2</v>
      </c>
      <c r="D33" s="6">
        <v>1.2800000000000001E-2</v>
      </c>
      <c r="E33" s="6">
        <v>3.1E-2</v>
      </c>
      <c r="F33" s="6">
        <v>3.0099999999999998E-2</v>
      </c>
      <c r="G33" s="6">
        <v>4.1599999999999998E-2</v>
      </c>
      <c r="H33" s="6">
        <v>2.8000000000000001E-2</v>
      </c>
      <c r="I33" s="6">
        <v>4.3400000000000001E-2</v>
      </c>
      <c r="J33" s="6">
        <v>4.2900000000000001E-2</v>
      </c>
      <c r="K33" s="6">
        <v>1.18E-2</v>
      </c>
      <c r="L33" s="6">
        <v>3.4500000000000003E-2</v>
      </c>
      <c r="M33" s="6">
        <v>3.7100000000000001E-2</v>
      </c>
      <c r="N33" s="6">
        <v>1.9699999999999999E-2</v>
      </c>
      <c r="O33" s="6">
        <v>3.2899999999999999E-2</v>
      </c>
      <c r="P33" s="6">
        <v>7.3599999999999999E-2</v>
      </c>
      <c r="Q33" s="6">
        <v>6.0600000000000001E-2</v>
      </c>
      <c r="R33" s="6">
        <v>5.6899999999999999E-2</v>
      </c>
      <c r="S33" s="6">
        <v>0.03</v>
      </c>
      <c r="T33" s="6">
        <v>4.2299999999999997E-2</v>
      </c>
      <c r="U33" s="6">
        <v>3.2199999999999999E-2</v>
      </c>
      <c r="V33" s="6">
        <v>2.9100000000000001E-2</v>
      </c>
      <c r="W33" s="6">
        <v>3.5700000000000003E-2</v>
      </c>
      <c r="X33" s="6">
        <v>4.0099999999999997E-2</v>
      </c>
      <c r="Y33" s="6">
        <v>2.6499999999999999E-2</v>
      </c>
      <c r="Z33" s="6">
        <v>4.8099999999999997E-2</v>
      </c>
      <c r="AA33" s="6">
        <v>5.0200000000000002E-2</v>
      </c>
      <c r="AB33" s="6">
        <v>3.0800000000000001E-2</v>
      </c>
      <c r="AC33" s="6">
        <v>3.1399999999999997E-2</v>
      </c>
      <c r="AD33" s="6">
        <v>3.6600000000000001E-2</v>
      </c>
      <c r="AE33" s="6">
        <v>3.7100000000000001E-2</v>
      </c>
      <c r="AF33" s="6">
        <v>2.8199999999999999E-2</v>
      </c>
      <c r="AH33" s="13">
        <f t="shared" si="0"/>
        <v>30</v>
      </c>
      <c r="AI33" s="14">
        <v>0</v>
      </c>
      <c r="AJ33" s="17">
        <f t="shared" si="1"/>
        <v>3.5743333333333335E-2</v>
      </c>
      <c r="AK33" s="17">
        <f t="shared" si="2"/>
        <v>3.3700000000000001E-2</v>
      </c>
      <c r="AL33" s="17">
        <f t="shared" si="3"/>
        <v>7.3599999999999999E-2</v>
      </c>
    </row>
    <row r="34" spans="1:38" x14ac:dyDescent="0.2">
      <c r="A34" s="6" t="s">
        <v>157</v>
      </c>
      <c r="B34" s="7" t="s">
        <v>138</v>
      </c>
      <c r="C34" s="9">
        <v>1E-4</v>
      </c>
      <c r="D34" s="9">
        <v>1E-4</v>
      </c>
      <c r="E34" s="9">
        <v>1E-4</v>
      </c>
      <c r="F34" s="9">
        <v>1E-4</v>
      </c>
      <c r="G34" s="9">
        <v>1E-4</v>
      </c>
      <c r="H34" s="9">
        <v>1E-4</v>
      </c>
      <c r="I34" s="9">
        <v>1E-4</v>
      </c>
      <c r="J34" s="9">
        <v>1E-4</v>
      </c>
      <c r="K34" s="9">
        <v>1E-4</v>
      </c>
      <c r="L34" s="9">
        <v>1E-4</v>
      </c>
      <c r="M34" s="9">
        <v>1E-4</v>
      </c>
      <c r="N34" s="9">
        <v>1E-4</v>
      </c>
      <c r="O34" s="9">
        <v>1E-4</v>
      </c>
      <c r="P34" s="6">
        <v>1.6000000000000001E-4</v>
      </c>
      <c r="Q34" s="9">
        <v>1E-4</v>
      </c>
      <c r="R34" s="9">
        <v>1E-4</v>
      </c>
      <c r="S34" s="9">
        <v>1E-4</v>
      </c>
      <c r="T34" s="9">
        <v>1E-4</v>
      </c>
      <c r="U34" s="9">
        <v>1E-4</v>
      </c>
      <c r="V34" s="9">
        <v>1E-4</v>
      </c>
      <c r="W34" s="9">
        <v>1E-4</v>
      </c>
      <c r="X34" s="9">
        <v>1E-4</v>
      </c>
      <c r="Y34" s="9">
        <v>1E-4</v>
      </c>
      <c r="Z34" s="9">
        <v>1E-4</v>
      </c>
      <c r="AA34" s="9">
        <v>1E-4</v>
      </c>
      <c r="AB34" s="9">
        <v>1E-4</v>
      </c>
      <c r="AC34" s="9">
        <v>1E-4</v>
      </c>
      <c r="AD34" s="9">
        <v>1E-4</v>
      </c>
      <c r="AE34" s="9">
        <v>1E-4</v>
      </c>
      <c r="AF34" s="9">
        <v>1E-4</v>
      </c>
      <c r="AG34">
        <f>COUNTIF(C34:AF34,"=0.0001")</f>
        <v>29</v>
      </c>
      <c r="AH34" s="13">
        <f t="shared" si="0"/>
        <v>30</v>
      </c>
      <c r="AI34" s="14">
        <v>29</v>
      </c>
      <c r="AJ34" s="17">
        <f t="shared" si="1"/>
        <v>1.0199999999999994E-4</v>
      </c>
      <c r="AK34" s="17">
        <f t="shared" si="2"/>
        <v>1E-4</v>
      </c>
      <c r="AL34" s="17">
        <f t="shared" si="3"/>
        <v>1.6000000000000001E-4</v>
      </c>
    </row>
    <row r="35" spans="1:38" x14ac:dyDescent="0.2">
      <c r="A35" s="6" t="s">
        <v>159</v>
      </c>
      <c r="B35" s="7" t="s">
        <v>138</v>
      </c>
      <c r="C35" s="6">
        <v>11</v>
      </c>
      <c r="D35" s="6">
        <v>28.2</v>
      </c>
      <c r="E35" s="6">
        <v>9.89</v>
      </c>
      <c r="F35" s="6">
        <v>6.4</v>
      </c>
      <c r="G35" s="9">
        <v>1.2E-2</v>
      </c>
      <c r="H35" s="6">
        <v>6.99</v>
      </c>
      <c r="I35" s="9">
        <v>1.2E-2</v>
      </c>
      <c r="J35" s="6">
        <v>16.5</v>
      </c>
      <c r="K35" s="6">
        <v>90.7</v>
      </c>
      <c r="L35" s="6">
        <v>2.74</v>
      </c>
      <c r="M35" s="6">
        <v>18.2</v>
      </c>
      <c r="N35" s="6">
        <v>4.24</v>
      </c>
      <c r="O35" s="6">
        <v>5.83</v>
      </c>
      <c r="P35" s="6">
        <v>17</v>
      </c>
      <c r="Q35" s="6">
        <v>14.2</v>
      </c>
      <c r="R35" s="6">
        <v>12.3</v>
      </c>
      <c r="S35" s="6">
        <v>9.76</v>
      </c>
      <c r="T35" s="6">
        <v>18.899999999999999</v>
      </c>
      <c r="U35" s="6">
        <v>5.44</v>
      </c>
      <c r="V35" s="6">
        <v>19.899999999999999</v>
      </c>
      <c r="W35" s="6">
        <v>1.64</v>
      </c>
      <c r="X35" s="6">
        <v>0.92100000000000004</v>
      </c>
      <c r="Y35" s="6">
        <v>1.88</v>
      </c>
      <c r="Z35" s="6">
        <v>2.1</v>
      </c>
      <c r="AA35" s="6">
        <v>4.42</v>
      </c>
      <c r="AB35" s="6">
        <v>0.76800000000000002</v>
      </c>
      <c r="AC35" s="6">
        <v>4.1100000000000003</v>
      </c>
      <c r="AD35" s="9">
        <v>1.2E-2</v>
      </c>
      <c r="AE35" s="6">
        <v>2.84</v>
      </c>
      <c r="AF35" s="9">
        <v>1.2E-2</v>
      </c>
      <c r="AG35">
        <f>COUNTIF(C35:AF35,"=0.012")</f>
        <v>4</v>
      </c>
      <c r="AH35" s="13">
        <f t="shared" si="0"/>
        <v>30</v>
      </c>
      <c r="AI35" s="14">
        <v>4</v>
      </c>
      <c r="AJ35" s="15">
        <f t="shared" si="1"/>
        <v>10.563899999999999</v>
      </c>
      <c r="AK35" s="15">
        <f t="shared" si="2"/>
        <v>5.6349999999999998</v>
      </c>
      <c r="AL35" s="15">
        <f t="shared" si="3"/>
        <v>90.7</v>
      </c>
    </row>
    <row r="36" spans="1:38" x14ac:dyDescent="0.2">
      <c r="A36" s="6" t="s">
        <v>161</v>
      </c>
      <c r="B36" s="7" t="s">
        <v>138</v>
      </c>
      <c r="C36" s="6">
        <v>1.4499999999999999E-3</v>
      </c>
      <c r="D36" s="6">
        <v>2.0300000000000001E-3</v>
      </c>
      <c r="E36" s="6">
        <v>1.16E-3</v>
      </c>
      <c r="F36" s="6">
        <v>9.7099999999999997E-4</v>
      </c>
      <c r="G36" s="6">
        <v>1.47E-3</v>
      </c>
      <c r="H36" s="6">
        <v>1.8400000000000001E-3</v>
      </c>
      <c r="I36" s="6">
        <v>2.2799999999999999E-3</v>
      </c>
      <c r="J36" s="6">
        <v>9.9700000000000006E-4</v>
      </c>
      <c r="K36" s="6">
        <v>4.5399999999999998E-3</v>
      </c>
      <c r="L36" s="6">
        <v>2.5600000000000002E-3</v>
      </c>
      <c r="M36" s="6">
        <v>1.7600000000000001E-3</v>
      </c>
      <c r="N36" s="6">
        <v>9.0300000000000005E-4</v>
      </c>
      <c r="O36" s="6">
        <v>1.5200000000000001E-3</v>
      </c>
      <c r="P36" s="6">
        <v>2.5799999999999998E-3</v>
      </c>
      <c r="Q36" s="6">
        <v>1.8400000000000001E-3</v>
      </c>
      <c r="R36" s="6">
        <v>1.4300000000000001E-3</v>
      </c>
      <c r="S36" s="6">
        <v>1.4599999999999999E-3</v>
      </c>
      <c r="T36" s="6">
        <v>1.08E-3</v>
      </c>
      <c r="U36" s="6">
        <v>1.64E-3</v>
      </c>
      <c r="V36" s="6">
        <v>1.98E-3</v>
      </c>
      <c r="W36" s="6">
        <v>9.8499999999999998E-4</v>
      </c>
      <c r="X36" s="6">
        <v>1.24E-3</v>
      </c>
      <c r="Y36" s="6">
        <v>1.4499999999999999E-3</v>
      </c>
      <c r="Z36" s="6">
        <v>1.42E-3</v>
      </c>
      <c r="AA36" s="6">
        <v>7.5600000000000005E-4</v>
      </c>
      <c r="AB36" s="6">
        <v>1.5399999999999999E-3</v>
      </c>
      <c r="AC36" s="6">
        <v>1.9E-3</v>
      </c>
      <c r="AD36" s="6">
        <v>1.6299999999999999E-3</v>
      </c>
      <c r="AE36" s="6">
        <v>2.0300000000000001E-3</v>
      </c>
      <c r="AF36" s="6">
        <v>1.9499999999999999E-3</v>
      </c>
      <c r="AH36" s="13">
        <f t="shared" si="0"/>
        <v>30</v>
      </c>
      <c r="AI36" s="14">
        <v>0</v>
      </c>
      <c r="AJ36" s="17">
        <f>AVERAGE(C36:AF36)</f>
        <v>1.6797333333333333E-3</v>
      </c>
      <c r="AK36" s="17">
        <f t="shared" si="2"/>
        <v>1.5300000000000001E-3</v>
      </c>
      <c r="AL36" s="17">
        <f t="shared" si="3"/>
        <v>4.5399999999999998E-3</v>
      </c>
    </row>
    <row r="37" spans="1:38" x14ac:dyDescent="0.2">
      <c r="A37" s="6" t="s">
        <v>162</v>
      </c>
      <c r="B37" s="7" t="s">
        <v>138</v>
      </c>
      <c r="C37" s="6">
        <v>1.06E-2</v>
      </c>
      <c r="D37" s="6">
        <v>6.9499999999999996E-3</v>
      </c>
      <c r="E37" s="6">
        <v>1.03E-2</v>
      </c>
      <c r="F37" s="6">
        <v>9.5200000000000007E-3</v>
      </c>
      <c r="G37" s="6">
        <v>5.5399999999999998E-3</v>
      </c>
      <c r="H37" s="6">
        <v>5.0899999999999999E-3</v>
      </c>
      <c r="I37" s="6">
        <v>1.47E-2</v>
      </c>
      <c r="J37" s="6">
        <v>6.6800000000000002E-3</v>
      </c>
      <c r="K37" s="6">
        <v>5.0800000000000003E-3</v>
      </c>
      <c r="L37" s="6">
        <v>1.15E-2</v>
      </c>
      <c r="M37" s="6">
        <v>5.5399999999999998E-3</v>
      </c>
      <c r="N37" s="6">
        <v>1.35E-2</v>
      </c>
      <c r="O37" s="6">
        <v>8.0700000000000008E-3</v>
      </c>
      <c r="P37" s="6">
        <v>2.3699999999999999E-2</v>
      </c>
      <c r="Q37" s="6">
        <v>1.0999999999999999E-2</v>
      </c>
      <c r="R37" s="6">
        <v>7.1000000000000004E-3</v>
      </c>
      <c r="S37" s="6">
        <v>9.4500000000000001E-3</v>
      </c>
      <c r="T37" s="6">
        <v>5.4999999999999997E-3</v>
      </c>
      <c r="U37" s="6">
        <v>6.0499999999999998E-3</v>
      </c>
      <c r="V37" s="6">
        <v>5.4200000000000003E-3</v>
      </c>
      <c r="W37" s="6">
        <v>7.1399999999999996E-3</v>
      </c>
      <c r="X37" s="6">
        <v>6.45E-3</v>
      </c>
      <c r="Y37" s="6">
        <v>1.23E-2</v>
      </c>
      <c r="Z37" s="6">
        <v>1.0999999999999999E-2</v>
      </c>
      <c r="AA37" s="6">
        <v>1.7399999999999999E-2</v>
      </c>
      <c r="AB37" s="6">
        <v>7.26E-3</v>
      </c>
      <c r="AC37" s="6">
        <v>6.0899999999999999E-3</v>
      </c>
      <c r="AD37" s="6">
        <v>1.24E-2</v>
      </c>
      <c r="AE37" s="6">
        <v>5.7499999999999999E-3</v>
      </c>
      <c r="AF37" s="6">
        <v>6.5500000000000003E-3</v>
      </c>
      <c r="AH37" s="13">
        <f t="shared" si="0"/>
        <v>30</v>
      </c>
      <c r="AI37" s="14">
        <v>0</v>
      </c>
      <c r="AJ37" s="17">
        <f t="shared" si="1"/>
        <v>9.1210000000000006E-3</v>
      </c>
      <c r="AK37" s="17">
        <f t="shared" si="2"/>
        <v>7.1999999999999998E-3</v>
      </c>
      <c r="AL37" s="17">
        <f t="shared" si="3"/>
        <v>2.3699999999999999E-2</v>
      </c>
    </row>
    <row r="38" spans="1:38" x14ac:dyDescent="0.2">
      <c r="A38" s="6" t="s">
        <v>163</v>
      </c>
      <c r="B38" s="7" t="s">
        <v>138</v>
      </c>
      <c r="C38" s="6">
        <v>0.39900000000000002</v>
      </c>
      <c r="D38" s="6">
        <v>0.28499999999999998</v>
      </c>
      <c r="E38" s="6">
        <v>0.68600000000000005</v>
      </c>
      <c r="F38" s="6">
        <v>0.439</v>
      </c>
      <c r="G38" s="9">
        <v>1.9E-2</v>
      </c>
      <c r="H38" s="6">
        <v>0.67100000000000004</v>
      </c>
      <c r="I38" s="9">
        <v>1.9E-2</v>
      </c>
      <c r="J38" s="6">
        <v>0.39400000000000002</v>
      </c>
      <c r="K38" s="6">
        <v>7.3999999999999996E-2</v>
      </c>
      <c r="L38" s="6">
        <v>1.03</v>
      </c>
      <c r="M38" s="6">
        <v>0.47899999999999998</v>
      </c>
      <c r="N38" s="6">
        <v>0.52400000000000002</v>
      </c>
      <c r="O38" s="6">
        <v>0.59799999999999998</v>
      </c>
      <c r="P38" s="6">
        <v>0.79100000000000004</v>
      </c>
      <c r="Q38" s="6">
        <v>0.83399999999999996</v>
      </c>
      <c r="R38" s="6">
        <v>0.64700000000000002</v>
      </c>
      <c r="S38" s="6">
        <v>0.39100000000000001</v>
      </c>
      <c r="T38" s="6">
        <v>0.20200000000000001</v>
      </c>
      <c r="U38" s="6">
        <v>0.4</v>
      </c>
      <c r="V38" s="6">
        <v>0.45</v>
      </c>
      <c r="W38" s="6">
        <v>0.42199999999999999</v>
      </c>
      <c r="X38" s="6">
        <v>0.46600000000000003</v>
      </c>
      <c r="Y38" s="6">
        <v>0.53500000000000003</v>
      </c>
      <c r="Z38" s="6">
        <v>0.70499999999999996</v>
      </c>
      <c r="AA38" s="6">
        <v>0.32900000000000001</v>
      </c>
      <c r="AB38" s="6">
        <v>0.41299999999999998</v>
      </c>
      <c r="AC38" s="6">
        <v>0.75800000000000001</v>
      </c>
      <c r="AD38" s="9">
        <v>1.9E-2</v>
      </c>
      <c r="AE38" s="6">
        <v>1.04</v>
      </c>
      <c r="AF38" s="9">
        <v>1.9E-2</v>
      </c>
      <c r="AG38">
        <f>COUNTIF(C38:AF38,"=0.019")</f>
        <v>4</v>
      </c>
      <c r="AH38" s="13">
        <f t="shared" si="0"/>
        <v>30</v>
      </c>
      <c r="AI38" s="13">
        <v>4</v>
      </c>
      <c r="AJ38" s="17">
        <f t="shared" si="1"/>
        <v>0.46793333333333342</v>
      </c>
      <c r="AK38" s="17">
        <f t="shared" si="2"/>
        <v>0.44450000000000001</v>
      </c>
      <c r="AL38" s="17">
        <f t="shared" si="3"/>
        <v>1.04</v>
      </c>
    </row>
    <row r="39" spans="1:38" x14ac:dyDescent="0.2">
      <c r="A39" s="6" t="s">
        <v>165</v>
      </c>
      <c r="B39" s="7" t="s">
        <v>138</v>
      </c>
      <c r="C39" s="6">
        <v>1.38E-2</v>
      </c>
      <c r="D39" s="6">
        <v>1.2800000000000001E-3</v>
      </c>
      <c r="E39" s="6">
        <v>2.9299999999999999E-3</v>
      </c>
      <c r="F39" s="6">
        <v>1.1199999999999999E-3</v>
      </c>
      <c r="G39" s="6">
        <v>1.5100000000000001E-3</v>
      </c>
      <c r="H39" s="6">
        <v>8.4099999999999995E-4</v>
      </c>
      <c r="I39" s="6">
        <v>3.8600000000000001E-3</v>
      </c>
      <c r="J39" s="6">
        <v>6.4000000000000005E-4</v>
      </c>
      <c r="K39" s="6">
        <v>2.31E-4</v>
      </c>
      <c r="L39" s="6">
        <v>1.5399999999999999E-3</v>
      </c>
      <c r="M39" s="6">
        <v>1.1199999999999999E-3</v>
      </c>
      <c r="N39" s="6">
        <v>3.5200000000000002E-2</v>
      </c>
      <c r="O39" s="6">
        <v>1.01E-3</v>
      </c>
      <c r="P39" s="6">
        <v>7.1900000000000002E-3</v>
      </c>
      <c r="Q39" s="6">
        <v>1.72E-3</v>
      </c>
      <c r="R39" s="6">
        <v>1.92E-3</v>
      </c>
      <c r="S39" s="6">
        <v>1.0399999999999999E-3</v>
      </c>
      <c r="T39" s="6">
        <v>2.4600000000000002E-4</v>
      </c>
      <c r="U39" s="6">
        <v>6.2E-4</v>
      </c>
      <c r="V39" s="6">
        <v>1.34E-3</v>
      </c>
      <c r="W39" s="6">
        <v>2.0899999999999998E-3</v>
      </c>
      <c r="X39" s="6">
        <v>1.16E-3</v>
      </c>
      <c r="Y39" s="6">
        <v>5.45E-3</v>
      </c>
      <c r="Z39" s="6">
        <v>1.83E-3</v>
      </c>
      <c r="AA39" s="6">
        <v>7.28E-3</v>
      </c>
      <c r="AB39" s="6">
        <v>1.8800000000000001E-2</v>
      </c>
      <c r="AC39" s="6">
        <v>8.43E-4</v>
      </c>
      <c r="AD39" s="6">
        <v>1.0200000000000001E-3</v>
      </c>
      <c r="AE39" s="6">
        <v>1.0200000000000001E-2</v>
      </c>
      <c r="AF39" s="6">
        <v>1.0200000000000001E-3</v>
      </c>
      <c r="AH39" s="13">
        <f t="shared" si="0"/>
        <v>30</v>
      </c>
      <c r="AI39" s="14">
        <v>0</v>
      </c>
      <c r="AJ39" s="17">
        <f t="shared" si="1"/>
        <v>4.2950333333333325E-3</v>
      </c>
      <c r="AK39" s="17">
        <f t="shared" si="2"/>
        <v>1.4250000000000001E-3</v>
      </c>
      <c r="AL39" s="17">
        <f t="shared" si="3"/>
        <v>3.5200000000000002E-2</v>
      </c>
    </row>
    <row r="40" spans="1:38" x14ac:dyDescent="0.2">
      <c r="A40" s="6" t="s">
        <v>166</v>
      </c>
      <c r="B40" s="7" t="s">
        <v>138</v>
      </c>
      <c r="C40" s="6">
        <v>2.63E-2</v>
      </c>
      <c r="D40" s="6">
        <v>7.7299999999999999E-3</v>
      </c>
      <c r="E40" s="6">
        <v>3.8399999999999997E-2</v>
      </c>
      <c r="F40" s="6">
        <v>7.8799999999999995E-2</v>
      </c>
      <c r="G40" s="6">
        <v>6.6500000000000004E-2</v>
      </c>
      <c r="H40" s="6">
        <v>4.3299999999999998E-2</v>
      </c>
      <c r="I40" s="6">
        <v>4.53E-2</v>
      </c>
      <c r="J40" s="6">
        <v>1.37E-2</v>
      </c>
      <c r="K40" s="6">
        <v>4.7999999999999996E-3</v>
      </c>
      <c r="L40" s="6">
        <v>3.6400000000000002E-2</v>
      </c>
      <c r="M40" s="6">
        <v>4.02E-2</v>
      </c>
      <c r="N40" s="6">
        <v>2.7E-2</v>
      </c>
      <c r="O40" s="6">
        <v>3.2500000000000001E-2</v>
      </c>
      <c r="P40" s="6">
        <v>3.85E-2</v>
      </c>
      <c r="Q40" s="6">
        <v>4.8800000000000003E-2</v>
      </c>
      <c r="R40" s="6">
        <v>3.5400000000000001E-2</v>
      </c>
      <c r="S40" s="6">
        <v>1.6799999999999999E-2</v>
      </c>
      <c r="T40" s="6">
        <v>2.07E-2</v>
      </c>
      <c r="U40" s="6">
        <v>4.1700000000000001E-2</v>
      </c>
      <c r="V40" s="6">
        <v>5.16E-2</v>
      </c>
      <c r="W40" s="6">
        <v>1.2999999999999999E-2</v>
      </c>
      <c r="X40" s="6">
        <v>1.17E-2</v>
      </c>
      <c r="Y40" s="6">
        <v>2.5499999999999998E-2</v>
      </c>
      <c r="Z40" s="6">
        <v>2.0400000000000001E-2</v>
      </c>
      <c r="AA40" s="6">
        <v>4.6699999999999998E-2</v>
      </c>
      <c r="AB40" s="6">
        <v>2.3599999999999999E-2</v>
      </c>
      <c r="AC40" s="6">
        <v>6.1400000000000003E-2</v>
      </c>
      <c r="AD40" s="6">
        <v>2.24E-2</v>
      </c>
      <c r="AE40" s="6">
        <v>2.5100000000000001E-2</v>
      </c>
      <c r="AF40" s="6">
        <v>1.6E-2</v>
      </c>
      <c r="AH40" s="13">
        <f t="shared" si="0"/>
        <v>30</v>
      </c>
      <c r="AI40" s="14">
        <v>0</v>
      </c>
      <c r="AJ40" s="17">
        <f t="shared" si="1"/>
        <v>3.2674333333333333E-2</v>
      </c>
      <c r="AK40" s="17">
        <f t="shared" si="2"/>
        <v>2.9749999999999999E-2</v>
      </c>
      <c r="AL40" s="17">
        <f t="shared" si="3"/>
        <v>7.8799999999999995E-2</v>
      </c>
    </row>
    <row r="41" spans="1:38" x14ac:dyDescent="0.2">
      <c r="A41" s="6" t="s">
        <v>167</v>
      </c>
      <c r="B41" s="7" t="s">
        <v>138</v>
      </c>
      <c r="C41" s="6">
        <v>1.4599999999999999E-3</v>
      </c>
      <c r="D41" s="6">
        <v>1.6900000000000001E-3</v>
      </c>
      <c r="E41" s="6">
        <v>2.3700000000000001E-3</v>
      </c>
      <c r="F41" s="6">
        <v>1.47E-3</v>
      </c>
      <c r="G41" s="6">
        <v>1.1199999999999999E-3</v>
      </c>
      <c r="H41" s="6">
        <v>1.2899999999999999E-3</v>
      </c>
      <c r="I41" s="6">
        <v>1.6999999999999999E-3</v>
      </c>
      <c r="J41" s="6">
        <v>1.1000000000000001E-3</v>
      </c>
      <c r="K41" s="6">
        <v>2.0400000000000001E-3</v>
      </c>
      <c r="L41" s="6">
        <v>1.1299999999999999E-3</v>
      </c>
      <c r="M41" s="6">
        <v>1.67E-3</v>
      </c>
      <c r="N41" s="6">
        <v>9.1299999999999997E-4</v>
      </c>
      <c r="O41" s="6">
        <v>1.8400000000000001E-3</v>
      </c>
      <c r="P41" s="6">
        <v>4.7600000000000003E-3</v>
      </c>
      <c r="Q41" s="6">
        <v>2.3400000000000001E-3</v>
      </c>
      <c r="R41" s="6">
        <v>1.3699999999999999E-3</v>
      </c>
      <c r="S41" s="6">
        <v>1.4E-3</v>
      </c>
      <c r="T41" s="6">
        <v>1.23E-3</v>
      </c>
      <c r="U41" s="6">
        <v>1.5E-3</v>
      </c>
      <c r="V41" s="6">
        <v>2.0899999999999998E-3</v>
      </c>
      <c r="W41" s="6">
        <v>5.7899999999999998E-4</v>
      </c>
      <c r="X41" s="6">
        <v>9.5399999999999999E-4</v>
      </c>
      <c r="Y41" s="6">
        <v>2.0899999999999998E-3</v>
      </c>
      <c r="Z41" s="6">
        <v>1.5E-3</v>
      </c>
      <c r="AA41" s="6">
        <v>1.9599999999999999E-3</v>
      </c>
      <c r="AB41" s="6">
        <v>1.2800000000000001E-3</v>
      </c>
      <c r="AC41" s="6">
        <v>1.4499999999999999E-3</v>
      </c>
      <c r="AD41" s="6">
        <v>1.31E-3</v>
      </c>
      <c r="AE41" s="6">
        <v>1.14E-3</v>
      </c>
      <c r="AF41" s="6">
        <v>1.8E-3</v>
      </c>
      <c r="AH41" s="13">
        <f t="shared" si="0"/>
        <v>30</v>
      </c>
      <c r="AI41" s="14">
        <v>0</v>
      </c>
      <c r="AJ41" s="17">
        <f t="shared" si="1"/>
        <v>1.6182000000000004E-3</v>
      </c>
      <c r="AK41" s="17">
        <f t="shared" si="2"/>
        <v>1.4649999999999999E-3</v>
      </c>
      <c r="AL41" s="17">
        <f t="shared" si="3"/>
        <v>4.7600000000000003E-3</v>
      </c>
    </row>
    <row r="42" spans="1:38" x14ac:dyDescent="0.2">
      <c r="A42" s="6" t="s">
        <v>168</v>
      </c>
      <c r="B42" s="7" t="s">
        <v>138</v>
      </c>
      <c r="C42" s="9">
        <v>1</v>
      </c>
      <c r="D42" s="9">
        <v>1</v>
      </c>
      <c r="E42" s="6">
        <v>1.02</v>
      </c>
      <c r="F42" s="6">
        <v>4.78</v>
      </c>
      <c r="G42" s="6">
        <v>1.76</v>
      </c>
      <c r="H42" s="9">
        <v>1</v>
      </c>
      <c r="I42" s="6">
        <v>1.87</v>
      </c>
      <c r="J42" s="9">
        <v>1</v>
      </c>
      <c r="K42" s="9">
        <v>1</v>
      </c>
      <c r="L42" s="9">
        <v>1</v>
      </c>
      <c r="M42" s="9">
        <v>1</v>
      </c>
      <c r="N42" s="6">
        <v>1.27</v>
      </c>
      <c r="O42" s="9">
        <v>1</v>
      </c>
      <c r="P42" s="6">
        <v>21.3</v>
      </c>
      <c r="Q42" s="6">
        <v>1.32</v>
      </c>
      <c r="R42" s="9">
        <v>1</v>
      </c>
      <c r="S42" s="9">
        <v>1</v>
      </c>
      <c r="T42" s="6">
        <v>2.16</v>
      </c>
      <c r="U42" s="6">
        <v>1.88</v>
      </c>
      <c r="V42" s="9">
        <v>1</v>
      </c>
      <c r="W42" s="6">
        <v>1.65</v>
      </c>
      <c r="X42" s="9">
        <v>1</v>
      </c>
      <c r="Y42" s="6">
        <v>3.73</v>
      </c>
      <c r="Z42" s="9">
        <v>1</v>
      </c>
      <c r="AA42" s="6">
        <v>3.92</v>
      </c>
      <c r="AB42" s="9">
        <v>1</v>
      </c>
      <c r="AC42" s="9">
        <v>1</v>
      </c>
      <c r="AD42" s="6">
        <v>1.44</v>
      </c>
      <c r="AE42" s="9">
        <v>1</v>
      </c>
      <c r="AF42" s="6">
        <v>1.95</v>
      </c>
      <c r="AG42">
        <f>COUNTIF(C42:AF42,"=1")</f>
        <v>16</v>
      </c>
      <c r="AH42" s="13">
        <f t="shared" si="0"/>
        <v>30</v>
      </c>
      <c r="AI42" s="13">
        <v>16</v>
      </c>
      <c r="AJ42" s="16">
        <f t="shared" si="1"/>
        <v>2.2016666666666667</v>
      </c>
      <c r="AK42" s="16">
        <f t="shared" si="2"/>
        <v>1</v>
      </c>
      <c r="AL42" s="16">
        <f t="shared" si="3"/>
        <v>21.3</v>
      </c>
    </row>
    <row r="43" spans="1:38" x14ac:dyDescent="0.2">
      <c r="A43" s="6" t="s">
        <v>170</v>
      </c>
      <c r="B43" s="7" t="s">
        <v>138</v>
      </c>
      <c r="C43" s="6">
        <v>8.2199999999999999E-3</v>
      </c>
      <c r="D43" s="6">
        <v>1.1100000000000001E-3</v>
      </c>
      <c r="E43" s="6">
        <v>3.2100000000000002E-3</v>
      </c>
      <c r="F43" s="6">
        <v>1.15E-2</v>
      </c>
      <c r="G43" s="6">
        <v>4.3800000000000002E-3</v>
      </c>
      <c r="H43" s="6">
        <v>1.3899999999999999E-2</v>
      </c>
      <c r="I43" s="6">
        <v>9.0299999999999998E-3</v>
      </c>
      <c r="J43" s="6">
        <v>3.3800000000000002E-3</v>
      </c>
      <c r="K43" s="6">
        <v>2.0500000000000002E-3</v>
      </c>
      <c r="L43" s="6">
        <v>5.47E-3</v>
      </c>
      <c r="M43" s="6">
        <v>3.8999999999999998E-3</v>
      </c>
      <c r="N43" s="6">
        <v>2.1600000000000001E-2</v>
      </c>
      <c r="O43" s="6">
        <v>1.2E-2</v>
      </c>
      <c r="P43" s="6">
        <v>2.5700000000000001E-2</v>
      </c>
      <c r="Q43" s="6">
        <v>1.8100000000000002E-2</v>
      </c>
      <c r="R43" s="6">
        <v>4.7099999999999998E-3</v>
      </c>
      <c r="S43" s="6">
        <v>3.8600000000000001E-3</v>
      </c>
      <c r="T43" s="6">
        <v>3.4199999999999999E-3</v>
      </c>
      <c r="U43" s="6">
        <v>4.2300000000000003E-3</v>
      </c>
      <c r="V43" s="6">
        <v>8.0800000000000004E-3</v>
      </c>
      <c r="W43" s="6">
        <v>6.1399999999999996E-3</v>
      </c>
      <c r="X43" s="6">
        <v>4.4999999999999997E-3</v>
      </c>
      <c r="Y43" s="6">
        <v>9.9000000000000008E-3</v>
      </c>
      <c r="Z43" s="6">
        <v>1.0699999999999999E-2</v>
      </c>
      <c r="AA43" s="6">
        <v>3.3599999999999998E-2</v>
      </c>
      <c r="AB43" s="6">
        <v>4.6600000000000001E-3</v>
      </c>
      <c r="AC43" s="6">
        <v>4.1799999999999997E-3</v>
      </c>
      <c r="AD43" s="6">
        <v>7.1700000000000002E-3</v>
      </c>
      <c r="AE43" s="6">
        <v>8.1700000000000002E-3</v>
      </c>
      <c r="AF43" s="6">
        <v>2.4099999999999998E-3</v>
      </c>
      <c r="AH43" s="13">
        <f t="shared" si="0"/>
        <v>30</v>
      </c>
      <c r="AI43" s="14">
        <v>0</v>
      </c>
      <c r="AJ43" s="17">
        <f t="shared" si="1"/>
        <v>8.6426666666666666E-3</v>
      </c>
      <c r="AK43" s="17">
        <f t="shared" si="2"/>
        <v>5.8049999999999994E-3</v>
      </c>
      <c r="AL43" s="17">
        <f t="shared" si="3"/>
        <v>3.3599999999999998E-2</v>
      </c>
    </row>
  </sheetData>
  <mergeCells count="29">
    <mergeCell ref="A25:B25"/>
    <mergeCell ref="C25:AF25"/>
    <mergeCell ref="A32:B32"/>
    <mergeCell ref="C32:AF32"/>
    <mergeCell ref="A17:B17"/>
    <mergeCell ref="A18:B18"/>
    <mergeCell ref="C18:AF18"/>
    <mergeCell ref="A19:B19"/>
    <mergeCell ref="C19:AF19"/>
    <mergeCell ref="A21:B21"/>
    <mergeCell ref="C21:AF21"/>
    <mergeCell ref="A16:B16"/>
    <mergeCell ref="A6:B6"/>
    <mergeCell ref="A7:B7"/>
    <mergeCell ref="A8:B8"/>
    <mergeCell ref="C8:AF8"/>
    <mergeCell ref="A9:B9"/>
    <mergeCell ref="A10:B10"/>
    <mergeCell ref="A11:B11"/>
    <mergeCell ref="A12:B12"/>
    <mergeCell ref="A13:B13"/>
    <mergeCell ref="A14:B14"/>
    <mergeCell ref="A15:B15"/>
    <mergeCell ref="A5:B5"/>
    <mergeCell ref="A1:B1"/>
    <mergeCell ref="A2:B2"/>
    <mergeCell ref="C2:AF2"/>
    <mergeCell ref="A3:B3"/>
    <mergeCell ref="A4:B4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0"/>
  <sheetViews>
    <sheetView tabSelected="1" workbookViewId="0">
      <selection activeCell="F22" sqref="F22"/>
    </sheetView>
  </sheetViews>
  <sheetFormatPr defaultRowHeight="14.25" x14ac:dyDescent="0.2"/>
  <cols>
    <col min="1" max="1" width="19.75" bestFit="1" customWidth="1"/>
    <col min="3" max="13" width="10.875" bestFit="1" customWidth="1"/>
    <col min="14" max="14" width="11.875" bestFit="1" customWidth="1"/>
    <col min="15" max="22" width="10.875" bestFit="1" customWidth="1"/>
    <col min="23" max="24" width="11.875" bestFit="1" customWidth="1"/>
    <col min="25" max="25" width="10.875" bestFit="1" customWidth="1"/>
    <col min="26" max="26" width="9.875" bestFit="1" customWidth="1"/>
    <col min="27" max="32" width="10.875" bestFit="1" customWidth="1"/>
  </cols>
  <sheetData>
    <row r="2" spans="1:38" x14ac:dyDescent="0.2">
      <c r="C2" s="29" t="s">
        <v>43</v>
      </c>
      <c r="D2" s="29" t="s">
        <v>44</v>
      </c>
      <c r="E2" s="29" t="s">
        <v>45</v>
      </c>
      <c r="F2" s="29" t="s">
        <v>46</v>
      </c>
      <c r="G2" s="29" t="s">
        <v>47</v>
      </c>
      <c r="H2" s="29" t="s">
        <v>48</v>
      </c>
      <c r="I2" s="29" t="s">
        <v>49</v>
      </c>
      <c r="J2" s="29" t="s">
        <v>50</v>
      </c>
      <c r="K2" s="29" t="s">
        <v>51</v>
      </c>
      <c r="L2" s="29" t="s">
        <v>52</v>
      </c>
      <c r="M2" s="29" t="s">
        <v>53</v>
      </c>
      <c r="N2" s="29" t="s">
        <v>54</v>
      </c>
      <c r="O2" s="29" t="s">
        <v>55</v>
      </c>
      <c r="P2" s="29" t="s">
        <v>56</v>
      </c>
      <c r="Q2" s="29" t="s">
        <v>57</v>
      </c>
      <c r="R2" s="29" t="s">
        <v>58</v>
      </c>
      <c r="S2" s="29" t="s">
        <v>59</v>
      </c>
      <c r="T2" s="29" t="s">
        <v>60</v>
      </c>
      <c r="U2" s="29" t="s">
        <v>61</v>
      </c>
      <c r="V2" s="29" t="s">
        <v>62</v>
      </c>
      <c r="W2" s="29" t="s">
        <v>63</v>
      </c>
      <c r="X2" s="29" t="s">
        <v>64</v>
      </c>
      <c r="Y2" s="29" t="s">
        <v>65</v>
      </c>
      <c r="Z2" s="29" t="s">
        <v>66</v>
      </c>
      <c r="AA2" s="29" t="s">
        <v>67</v>
      </c>
      <c r="AB2" s="29" t="s">
        <v>68</v>
      </c>
      <c r="AC2" s="29" t="s">
        <v>69</v>
      </c>
      <c r="AD2" s="29" t="s">
        <v>70</v>
      </c>
      <c r="AE2" s="29" t="s">
        <v>71</v>
      </c>
      <c r="AF2" s="29" t="s">
        <v>72</v>
      </c>
    </row>
    <row r="3" spans="1:38" x14ac:dyDescent="0.2">
      <c r="A3" s="18" t="s">
        <v>165</v>
      </c>
      <c r="B3" s="19" t="s">
        <v>138</v>
      </c>
      <c r="C3" s="18">
        <v>1.38E-2</v>
      </c>
      <c r="D3" s="18">
        <v>1.2800000000000001E-3</v>
      </c>
      <c r="E3" s="18">
        <v>2.9299999999999999E-3</v>
      </c>
      <c r="F3" s="18">
        <v>1.1199999999999999E-3</v>
      </c>
      <c r="G3" s="18">
        <v>1.5100000000000001E-3</v>
      </c>
      <c r="H3" s="18">
        <v>8.4099999999999995E-4</v>
      </c>
      <c r="I3" s="18">
        <v>3.8600000000000001E-3</v>
      </c>
      <c r="J3" s="18">
        <v>6.4000000000000005E-4</v>
      </c>
      <c r="K3" s="18">
        <v>2.31E-4</v>
      </c>
      <c r="L3" s="18">
        <v>1.5399999999999999E-3</v>
      </c>
      <c r="M3" s="18">
        <v>1.1199999999999999E-3</v>
      </c>
      <c r="N3" s="18">
        <v>3.5200000000000002E-2</v>
      </c>
      <c r="O3" s="18">
        <v>1.01E-3</v>
      </c>
      <c r="P3" s="18">
        <v>7.1900000000000002E-3</v>
      </c>
      <c r="Q3" s="18">
        <v>1.72E-3</v>
      </c>
      <c r="R3" s="18">
        <v>1.92E-3</v>
      </c>
      <c r="S3" s="18">
        <v>1.0399999999999999E-3</v>
      </c>
      <c r="T3" s="18">
        <v>2.4600000000000002E-4</v>
      </c>
      <c r="U3" s="18">
        <v>6.2E-4</v>
      </c>
      <c r="V3" s="18">
        <v>1.34E-3</v>
      </c>
      <c r="W3" s="18">
        <v>2.0899999999999998E-3</v>
      </c>
      <c r="X3" s="18">
        <v>1.16E-3</v>
      </c>
      <c r="Y3" s="18">
        <v>5.45E-3</v>
      </c>
      <c r="Z3" s="18">
        <v>1.83E-3</v>
      </c>
      <c r="AA3" s="18">
        <v>7.28E-3</v>
      </c>
      <c r="AB3" s="18">
        <v>1.8800000000000001E-2</v>
      </c>
      <c r="AC3" s="18">
        <v>8.43E-4</v>
      </c>
      <c r="AD3" s="18">
        <v>1.0200000000000001E-3</v>
      </c>
      <c r="AE3" s="18">
        <v>1.0200000000000001E-2</v>
      </c>
      <c r="AF3" s="18">
        <v>1.0200000000000001E-3</v>
      </c>
      <c r="AH3" s="13"/>
      <c r="AI3" s="21"/>
      <c r="AJ3" s="17"/>
      <c r="AK3" s="17"/>
      <c r="AL3" s="17"/>
    </row>
    <row r="4" spans="1:38" x14ac:dyDescent="0.2">
      <c r="B4" t="s">
        <v>178</v>
      </c>
      <c r="C4">
        <f>C3*1000</f>
        <v>13.799999999999999</v>
      </c>
      <c r="D4">
        <f t="shared" ref="D4:AF4" si="0">D3*1000</f>
        <v>1.28</v>
      </c>
      <c r="E4">
        <f t="shared" si="0"/>
        <v>2.9299999999999997</v>
      </c>
      <c r="F4">
        <f t="shared" si="0"/>
        <v>1.1199999999999999</v>
      </c>
      <c r="G4">
        <f t="shared" si="0"/>
        <v>1.51</v>
      </c>
      <c r="H4">
        <f t="shared" si="0"/>
        <v>0.84099999999999997</v>
      </c>
      <c r="I4">
        <f t="shared" si="0"/>
        <v>3.8600000000000003</v>
      </c>
      <c r="J4">
        <f t="shared" si="0"/>
        <v>0.64</v>
      </c>
      <c r="K4">
        <f t="shared" si="0"/>
        <v>0.23100000000000001</v>
      </c>
      <c r="L4">
        <f t="shared" si="0"/>
        <v>1.5399999999999998</v>
      </c>
      <c r="M4">
        <f t="shared" si="0"/>
        <v>1.1199999999999999</v>
      </c>
      <c r="N4">
        <f t="shared" si="0"/>
        <v>35.200000000000003</v>
      </c>
      <c r="O4">
        <f t="shared" si="0"/>
        <v>1.01</v>
      </c>
      <c r="P4">
        <f t="shared" si="0"/>
        <v>7.19</v>
      </c>
      <c r="Q4">
        <f t="shared" si="0"/>
        <v>1.72</v>
      </c>
      <c r="R4">
        <f t="shared" si="0"/>
        <v>1.9200000000000002</v>
      </c>
      <c r="S4">
        <f t="shared" si="0"/>
        <v>1.0399999999999998</v>
      </c>
      <c r="T4">
        <f t="shared" si="0"/>
        <v>0.24600000000000002</v>
      </c>
      <c r="U4">
        <f t="shared" si="0"/>
        <v>0.62</v>
      </c>
      <c r="V4">
        <f t="shared" si="0"/>
        <v>1.34</v>
      </c>
      <c r="W4">
        <f t="shared" si="0"/>
        <v>2.09</v>
      </c>
      <c r="X4">
        <f t="shared" si="0"/>
        <v>1.1599999999999999</v>
      </c>
      <c r="Y4">
        <f t="shared" si="0"/>
        <v>5.45</v>
      </c>
      <c r="Z4">
        <f t="shared" si="0"/>
        <v>1.83</v>
      </c>
      <c r="AA4">
        <f t="shared" si="0"/>
        <v>7.28</v>
      </c>
      <c r="AB4">
        <f t="shared" si="0"/>
        <v>18.8</v>
      </c>
      <c r="AC4">
        <f t="shared" si="0"/>
        <v>0.84299999999999997</v>
      </c>
      <c r="AD4">
        <f t="shared" si="0"/>
        <v>1.02</v>
      </c>
      <c r="AE4">
        <f t="shared" si="0"/>
        <v>10.200000000000001</v>
      </c>
      <c r="AF4">
        <f t="shared" si="0"/>
        <v>1.02</v>
      </c>
    </row>
    <row r="5" spans="1:38" x14ac:dyDescent="0.2">
      <c r="C5">
        <v>13.799999999999999</v>
      </c>
      <c r="D5">
        <v>1.28</v>
      </c>
      <c r="E5">
        <v>2.9299999999999997</v>
      </c>
      <c r="F5">
        <v>1.1199999999999999</v>
      </c>
      <c r="G5">
        <v>1.51</v>
      </c>
      <c r="H5">
        <v>0.84099999999999997</v>
      </c>
      <c r="I5">
        <v>3.8600000000000003</v>
      </c>
      <c r="J5">
        <v>0.64</v>
      </c>
      <c r="K5">
        <v>0.23100000000000001</v>
      </c>
      <c r="L5">
        <v>1.5399999999999998</v>
      </c>
      <c r="M5">
        <v>1.1199999999999999</v>
      </c>
      <c r="N5">
        <v>35.200000000000003</v>
      </c>
      <c r="O5">
        <v>1.01</v>
      </c>
      <c r="P5">
        <v>7.19</v>
      </c>
      <c r="Q5">
        <v>1.72</v>
      </c>
      <c r="R5">
        <v>1.9200000000000002</v>
      </c>
      <c r="S5">
        <v>1.0399999999999998</v>
      </c>
      <c r="T5">
        <v>0.24600000000000002</v>
      </c>
      <c r="U5">
        <v>0.62</v>
      </c>
      <c r="V5">
        <v>1.34</v>
      </c>
      <c r="W5">
        <v>2.09</v>
      </c>
      <c r="X5">
        <v>1.1599999999999999</v>
      </c>
      <c r="Y5">
        <v>5.45</v>
      </c>
      <c r="Z5">
        <v>1.83</v>
      </c>
      <c r="AA5">
        <v>7.28</v>
      </c>
      <c r="AB5">
        <v>18.8</v>
      </c>
      <c r="AC5">
        <v>0.84299999999999997</v>
      </c>
      <c r="AD5">
        <v>1.02</v>
      </c>
      <c r="AE5">
        <v>10.200000000000001</v>
      </c>
      <c r="AF5">
        <v>1.02</v>
      </c>
    </row>
    <row r="6" spans="1:38" x14ac:dyDescent="0.2">
      <c r="A6" s="22" t="s">
        <v>137</v>
      </c>
      <c r="B6" s="23" t="s">
        <v>138</v>
      </c>
      <c r="C6">
        <v>17.8</v>
      </c>
      <c r="D6">
        <v>15.6</v>
      </c>
      <c r="E6">
        <v>15</v>
      </c>
      <c r="F6">
        <v>17.2</v>
      </c>
      <c r="G6">
        <v>9.58</v>
      </c>
      <c r="H6">
        <v>28.1</v>
      </c>
      <c r="I6">
        <v>24</v>
      </c>
      <c r="J6">
        <v>12.1</v>
      </c>
      <c r="K6">
        <v>14.1</v>
      </c>
      <c r="L6">
        <v>15.5</v>
      </c>
      <c r="M6">
        <v>14.8</v>
      </c>
      <c r="N6">
        <v>13.5</v>
      </c>
      <c r="O6">
        <v>18.100000000000001</v>
      </c>
      <c r="P6">
        <v>63.2</v>
      </c>
      <c r="Q6">
        <v>29.2</v>
      </c>
      <c r="R6">
        <v>18.2</v>
      </c>
      <c r="S6">
        <v>21.1</v>
      </c>
      <c r="T6">
        <v>18.100000000000001</v>
      </c>
      <c r="U6">
        <v>24.1</v>
      </c>
      <c r="V6">
        <v>16.100000000000001</v>
      </c>
      <c r="W6">
        <v>9.4600000000000009</v>
      </c>
      <c r="X6">
        <v>8.25</v>
      </c>
      <c r="Y6">
        <v>26.9</v>
      </c>
      <c r="Z6">
        <v>14.4</v>
      </c>
      <c r="AA6">
        <v>8.74</v>
      </c>
      <c r="AB6">
        <v>12</v>
      </c>
      <c r="AC6">
        <v>20.6</v>
      </c>
      <c r="AD6">
        <v>19.3</v>
      </c>
      <c r="AE6">
        <v>19.600000000000001</v>
      </c>
      <c r="AF6">
        <v>16.399999999999999</v>
      </c>
    </row>
    <row r="7" spans="1:38" s="20" customFormat="1" ht="12.75" x14ac:dyDescent="0.2">
      <c r="A7" s="22" t="s">
        <v>180</v>
      </c>
      <c r="B7" s="23" t="s">
        <v>138</v>
      </c>
      <c r="C7" s="22">
        <v>17.8</v>
      </c>
      <c r="D7" s="22">
        <v>15.6</v>
      </c>
      <c r="E7" s="22">
        <v>15</v>
      </c>
      <c r="F7" s="22">
        <v>17.2</v>
      </c>
      <c r="G7" s="22">
        <v>9.58</v>
      </c>
      <c r="H7" s="27">
        <v>20</v>
      </c>
      <c r="I7" s="27">
        <v>20</v>
      </c>
      <c r="J7" s="22">
        <v>12.1</v>
      </c>
      <c r="K7" s="22">
        <v>14.1</v>
      </c>
      <c r="L7" s="22">
        <v>15.5</v>
      </c>
      <c r="M7" s="22">
        <v>14.8</v>
      </c>
      <c r="N7" s="22">
        <v>13.5</v>
      </c>
      <c r="O7" s="22">
        <v>18.100000000000001</v>
      </c>
      <c r="P7" s="27">
        <v>20</v>
      </c>
      <c r="Q7" s="27">
        <v>20</v>
      </c>
      <c r="R7" s="22">
        <v>18.2</v>
      </c>
      <c r="S7" s="27">
        <v>20</v>
      </c>
      <c r="T7" s="22">
        <v>18.100000000000001</v>
      </c>
      <c r="U7" s="27">
        <v>20</v>
      </c>
      <c r="V7" s="22">
        <v>16.100000000000001</v>
      </c>
      <c r="W7" s="22">
        <v>9.4600000000000009</v>
      </c>
      <c r="X7" s="22">
        <v>8.25</v>
      </c>
      <c r="Y7" s="27">
        <v>20</v>
      </c>
      <c r="Z7" s="22">
        <v>14.4</v>
      </c>
      <c r="AA7" s="22">
        <v>8.74</v>
      </c>
      <c r="AB7" s="22">
        <v>12</v>
      </c>
      <c r="AC7" s="27">
        <v>20</v>
      </c>
      <c r="AD7" s="22">
        <v>19.3</v>
      </c>
      <c r="AE7" s="22">
        <v>19.600000000000001</v>
      </c>
      <c r="AF7" s="22">
        <v>16.399999999999999</v>
      </c>
    </row>
    <row r="9" spans="1:38" s="11" customFormat="1" x14ac:dyDescent="0.2">
      <c r="A9" s="11" t="s">
        <v>179</v>
      </c>
      <c r="B9" s="11" t="s">
        <v>178</v>
      </c>
      <c r="C9" s="28">
        <f>C5/C7</f>
        <v>0.77528089887640439</v>
      </c>
      <c r="D9" s="28">
        <f t="shared" ref="D9:AF9" si="1">D5/D7</f>
        <v>8.2051282051282051E-2</v>
      </c>
      <c r="E9" s="28">
        <f t="shared" si="1"/>
        <v>0.1953333333333333</v>
      </c>
      <c r="F9" s="28">
        <f t="shared" si="1"/>
        <v>6.5116279069767441E-2</v>
      </c>
      <c r="G9" s="28">
        <f t="shared" si="1"/>
        <v>0.15762004175365343</v>
      </c>
      <c r="H9" s="28">
        <f t="shared" si="1"/>
        <v>4.2049999999999997E-2</v>
      </c>
      <c r="I9" s="28">
        <f t="shared" si="1"/>
        <v>0.193</v>
      </c>
      <c r="J9" s="28">
        <f t="shared" si="1"/>
        <v>5.289256198347108E-2</v>
      </c>
      <c r="K9" s="28">
        <f t="shared" si="1"/>
        <v>1.6382978723404256E-2</v>
      </c>
      <c r="L9" s="28">
        <f t="shared" si="1"/>
        <v>9.9354838709677401E-2</v>
      </c>
      <c r="M9" s="28">
        <f t="shared" si="1"/>
        <v>7.5675675675675666E-2</v>
      </c>
      <c r="N9" s="28">
        <f t="shared" si="1"/>
        <v>2.6074074074074076</v>
      </c>
      <c r="O9" s="28">
        <f t="shared" si="1"/>
        <v>5.5801104972375684E-2</v>
      </c>
      <c r="P9" s="28">
        <f t="shared" si="1"/>
        <v>0.35950000000000004</v>
      </c>
      <c r="Q9" s="28">
        <f t="shared" si="1"/>
        <v>8.5999999999999993E-2</v>
      </c>
      <c r="R9" s="28">
        <f t="shared" si="1"/>
        <v>0.10549450549450551</v>
      </c>
      <c r="S9" s="28">
        <f t="shared" si="1"/>
        <v>5.1999999999999991E-2</v>
      </c>
      <c r="T9" s="28">
        <f t="shared" si="1"/>
        <v>1.3591160220994476E-2</v>
      </c>
      <c r="U9" s="28">
        <f t="shared" si="1"/>
        <v>3.1E-2</v>
      </c>
      <c r="V9" s="28">
        <f t="shared" si="1"/>
        <v>8.3229813664596267E-2</v>
      </c>
      <c r="W9" s="28">
        <f t="shared" si="1"/>
        <v>0.22093023255813951</v>
      </c>
      <c r="X9" s="28">
        <f t="shared" si="1"/>
        <v>0.1406060606060606</v>
      </c>
      <c r="Y9" s="28">
        <f t="shared" si="1"/>
        <v>0.27250000000000002</v>
      </c>
      <c r="Z9" s="28">
        <f t="shared" si="1"/>
        <v>0.12708333333333333</v>
      </c>
      <c r="AA9" s="28">
        <f t="shared" si="1"/>
        <v>0.83295194508009152</v>
      </c>
      <c r="AB9" s="28">
        <f t="shared" si="1"/>
        <v>1.5666666666666667</v>
      </c>
      <c r="AC9" s="28">
        <f t="shared" si="1"/>
        <v>4.215E-2</v>
      </c>
      <c r="AD9" s="28">
        <f t="shared" si="1"/>
        <v>5.2849740932642483E-2</v>
      </c>
      <c r="AE9" s="28">
        <f t="shared" si="1"/>
        <v>0.52040816326530615</v>
      </c>
      <c r="AF9" s="28">
        <f t="shared" si="1"/>
        <v>6.2195121951219519E-2</v>
      </c>
      <c r="AH9" s="24"/>
      <c r="AI9" s="25"/>
      <c r="AJ9" s="26"/>
      <c r="AK9" s="26"/>
      <c r="AL9" s="26"/>
    </row>
    <row r="10" spans="1:38" s="1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SOLID</vt:lpstr>
      <vt:lpstr>SOLID-Cen2_1</vt:lpstr>
      <vt:lpstr>without &lt; signs</vt:lpstr>
      <vt:lpstr>Bioav as 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ALcontrol Laboratories</dc:creator>
  <cp:lastModifiedBy>Burston, Mark (SKM)</cp:lastModifiedBy>
  <cp:lastPrinted>2016-08-12T13:50:50Z</cp:lastPrinted>
  <dcterms:created xsi:type="dcterms:W3CDTF">2007-12-04T17:52:56Z</dcterms:created>
  <dcterms:modified xsi:type="dcterms:W3CDTF">2018-03-27T16:56:32Z</dcterms:modified>
</cp:coreProperties>
</file>